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Summary" sheetId="21" r:id="rId1"/>
    <sheet name="School" sheetId="1" r:id="rId2"/>
    <sheet name="School Funding Source" sheetId="22" r:id="rId3"/>
    <sheet name="FSA" sheetId="10" r:id="rId4"/>
    <sheet name="FSA Funding Source" sheetId="24" r:id="rId5"/>
    <sheet name="RSA" sheetId="11" r:id="rId6"/>
    <sheet name="RSA Funding Source " sheetId="26" r:id="rId7"/>
    <sheet name="Sewer &amp; Water" sheetId="12" r:id="rId8"/>
    <sheet name="S&amp;W Funding Source" sheetId="27" r:id="rId9"/>
    <sheet name="Landfill" sheetId="13" r:id="rId10"/>
    <sheet name="Landfill Funding Source" sheetId="28" r:id="rId11"/>
    <sheet name="Amb &amp; Emer" sheetId="14" r:id="rId12"/>
    <sheet name="Amb&amp;Emer Funding Source" sheetId="29" r:id="rId13"/>
    <sheet name="Roads &amp; Bridges" sheetId="15" r:id="rId14"/>
    <sheet name="Roads&amp;Bridge Funding Source" sheetId="30" r:id="rId15"/>
    <sheet name="Boro Facilities" sheetId="16" r:id="rId16"/>
    <sheet name="Boro Fac Funding Source" sheetId="31" r:id="rId17"/>
    <sheet name="Culture &amp; Rec" sheetId="17" r:id="rId18"/>
    <sheet name="Culture&amp;Rec Funding Source" sheetId="32" r:id="rId19"/>
    <sheet name="Port" sheetId="18" r:id="rId20"/>
    <sheet name="Port Funding Source" sheetId="33" r:id="rId21"/>
    <sheet name="Misc." sheetId="19" r:id="rId22"/>
    <sheet name="Misc Funding Source" sheetId="34" r:id="rId23"/>
    <sheet name="Infrastructure" sheetId="20" r:id="rId24"/>
    <sheet name="Infra Funding Source" sheetId="35" r:id="rId25"/>
  </sheets>
  <definedNames>
    <definedName name="_xlnm.Print_Area" localSheetId="12">'Amb&amp;Emer Funding Source'!$C$1:$M$38</definedName>
    <definedName name="_xlnm.Print_Area" localSheetId="16">'Boro Fac Funding Source'!$C$1:$M$43</definedName>
    <definedName name="_xlnm.Print_Area" localSheetId="18">'Culture&amp;Rec Funding Source'!$C$1:$M$38</definedName>
    <definedName name="_xlnm.Print_Area" localSheetId="4">'FSA Funding Source'!$C$1:$M$45</definedName>
    <definedName name="_xlnm.Print_Area" localSheetId="24">'Infra Funding Source'!$C$1:$M$37</definedName>
    <definedName name="_xlnm.Print_Area" localSheetId="10">'Landfill Funding Source'!$C$1:$M$34</definedName>
    <definedName name="_xlnm.Print_Area" localSheetId="22">'Misc Funding Source'!$C$1:$M$54</definedName>
    <definedName name="_xlnm.Print_Area" localSheetId="20">'Port Funding Source'!$C$1:$M$41</definedName>
    <definedName name="_xlnm.Print_Area" localSheetId="14">'Roads&amp;Bridge Funding Source'!$C$1:$M$48</definedName>
    <definedName name="_xlnm.Print_Area" localSheetId="6">'RSA Funding Source '!$C$1:$M$48</definedName>
    <definedName name="_xlnm.Print_Area" localSheetId="8">'S&amp;W Funding Source'!$C$1:$M$39</definedName>
    <definedName name="_xlnm.Print_Area" localSheetId="2">'School Funding Source'!$C$1:$M$43</definedName>
    <definedName name="_xlnm.Print_Titles" localSheetId="11">'Amb &amp; Emer'!$7:$7</definedName>
    <definedName name="_xlnm.Print_Titles" localSheetId="15">'Boro Facilities'!$7:$7</definedName>
    <definedName name="_xlnm.Print_Titles" localSheetId="17">'Culture &amp; Rec'!$7:$7</definedName>
    <definedName name="_xlnm.Print_Titles" localSheetId="3">FSA!$7:$7</definedName>
    <definedName name="_xlnm.Print_Titles" localSheetId="9">Landfill!$7:$7</definedName>
    <definedName name="_xlnm.Print_Titles" localSheetId="22">'Misc Funding Source'!$19:$19</definedName>
    <definedName name="_xlnm.Print_Titles" localSheetId="21">Misc.!$7:$7</definedName>
    <definedName name="_xlnm.Print_Titles" localSheetId="19">Port!$7:$7</definedName>
    <definedName name="_xlnm.Print_Titles" localSheetId="13">'Roads &amp; Bridges'!$7:$7</definedName>
    <definedName name="_xlnm.Print_Titles" localSheetId="5">RSA!$7:$7</definedName>
    <definedName name="_xlnm.Print_Titles" localSheetId="1">School!$7:$7</definedName>
  </definedNames>
  <calcPr calcId="145621"/>
  <pivotCaches>
    <pivotCache cacheId="0" r:id="rId26"/>
    <pivotCache cacheId="1" r:id="rId27"/>
    <pivotCache cacheId="2" r:id="rId28"/>
    <pivotCache cacheId="3" r:id="rId29"/>
    <pivotCache cacheId="4" r:id="rId30"/>
    <pivotCache cacheId="5" r:id="rId31"/>
    <pivotCache cacheId="6" r:id="rId32"/>
    <pivotCache cacheId="7" r:id="rId33"/>
    <pivotCache cacheId="8" r:id="rId34"/>
    <pivotCache cacheId="9" r:id="rId35"/>
    <pivotCache cacheId="10" r:id="rId36"/>
    <pivotCache cacheId="11" r:id="rId37"/>
    <pivotCache cacheId="12" r:id="rId38"/>
    <pivotCache cacheId="13" r:id="rId39"/>
    <pivotCache cacheId="14" r:id="rId40"/>
    <pivotCache cacheId="15" r:id="rId41"/>
    <pivotCache cacheId="16" r:id="rId42"/>
    <pivotCache cacheId="17" r:id="rId43"/>
    <pivotCache cacheId="18" r:id="rId44"/>
    <pivotCache cacheId="19" r:id="rId45"/>
    <pivotCache cacheId="20" r:id="rId46"/>
    <pivotCache cacheId="21" r:id="rId47"/>
    <pivotCache cacheId="22" r:id="rId48"/>
    <pivotCache cacheId="23" r:id="rId49"/>
  </pivotCaches>
</workbook>
</file>

<file path=xl/calcChain.xml><?xml version="1.0" encoding="utf-8"?>
<calcChain xmlns="http://schemas.openxmlformats.org/spreadsheetml/2006/main">
  <c r="J33" i="21" l="1"/>
  <c r="I33" i="21"/>
  <c r="H33" i="21"/>
  <c r="G33" i="21"/>
  <c r="F33" i="21"/>
  <c r="E33" i="21"/>
  <c r="D33" i="21"/>
  <c r="C33" i="21"/>
  <c r="B33" i="21"/>
  <c r="L10" i="35"/>
  <c r="K10" i="35"/>
  <c r="J10" i="35"/>
  <c r="I10" i="35"/>
  <c r="H10" i="35"/>
  <c r="G10" i="35"/>
  <c r="F10" i="35"/>
  <c r="E10" i="35"/>
  <c r="D10" i="35"/>
  <c r="L9" i="35"/>
  <c r="K9" i="35"/>
  <c r="J9" i="35"/>
  <c r="I9" i="35"/>
  <c r="H9" i="35"/>
  <c r="G9" i="35"/>
  <c r="F9" i="35"/>
  <c r="E9" i="35"/>
  <c r="D9" i="35"/>
  <c r="L8" i="35"/>
  <c r="K8" i="35"/>
  <c r="J8" i="35"/>
  <c r="I8" i="35"/>
  <c r="H8" i="35"/>
  <c r="G8" i="35"/>
  <c r="F8" i="35"/>
  <c r="E8" i="35"/>
  <c r="D8" i="35"/>
  <c r="L7" i="35"/>
  <c r="K7" i="35"/>
  <c r="J7" i="35"/>
  <c r="I7" i="35"/>
  <c r="H7" i="35"/>
  <c r="G7" i="35"/>
  <c r="F7" i="35"/>
  <c r="E7" i="35"/>
  <c r="D7" i="35"/>
  <c r="L6" i="35"/>
  <c r="K6" i="35"/>
  <c r="J6" i="35"/>
  <c r="I6" i="35"/>
  <c r="H6" i="35"/>
  <c r="G6" i="35"/>
  <c r="F6" i="35"/>
  <c r="E6" i="35"/>
  <c r="D6" i="35"/>
  <c r="L5" i="35"/>
  <c r="K5" i="35"/>
  <c r="J5" i="35"/>
  <c r="I5" i="35"/>
  <c r="H5" i="35"/>
  <c r="G5" i="35"/>
  <c r="F5" i="35"/>
  <c r="E5" i="35"/>
  <c r="D5" i="35"/>
  <c r="L4" i="35"/>
  <c r="K4" i="35"/>
  <c r="J4" i="35"/>
  <c r="I4" i="35"/>
  <c r="H4" i="35"/>
  <c r="G4" i="35"/>
  <c r="F4" i="35"/>
  <c r="E4" i="35"/>
  <c r="D4" i="35"/>
  <c r="L3" i="35"/>
  <c r="K3" i="35"/>
  <c r="J3" i="35"/>
  <c r="I3" i="35"/>
  <c r="H3" i="35"/>
  <c r="G3" i="35"/>
  <c r="F3" i="35"/>
  <c r="E3" i="35"/>
  <c r="D3" i="35"/>
  <c r="L2" i="35"/>
  <c r="K2" i="35"/>
  <c r="J2" i="35"/>
  <c r="I2" i="35"/>
  <c r="H2" i="35"/>
  <c r="G2" i="35"/>
  <c r="F2" i="35"/>
  <c r="E2" i="35"/>
  <c r="D2" i="35"/>
  <c r="L3" i="34"/>
  <c r="L4" i="34"/>
  <c r="L5" i="34"/>
  <c r="L6" i="34"/>
  <c r="L7" i="34"/>
  <c r="L8" i="34"/>
  <c r="L9" i="34"/>
  <c r="L10" i="34"/>
  <c r="K3" i="34"/>
  <c r="K4" i="34"/>
  <c r="K5" i="34"/>
  <c r="K6" i="34"/>
  <c r="K7" i="34"/>
  <c r="K8" i="34"/>
  <c r="K9" i="34"/>
  <c r="K10" i="34"/>
  <c r="J3" i="34"/>
  <c r="J4" i="34"/>
  <c r="J5" i="34"/>
  <c r="J6" i="34"/>
  <c r="J7" i="34"/>
  <c r="J8" i="34"/>
  <c r="J9" i="34"/>
  <c r="J10" i="34"/>
  <c r="I3" i="34"/>
  <c r="I4" i="34"/>
  <c r="I5" i="34"/>
  <c r="I6" i="34"/>
  <c r="I7" i="34"/>
  <c r="I8" i="34"/>
  <c r="I9" i="34"/>
  <c r="I10" i="34"/>
  <c r="H3" i="34"/>
  <c r="H4" i="34"/>
  <c r="H5" i="34"/>
  <c r="H6" i="34"/>
  <c r="H7" i="34"/>
  <c r="H8" i="34"/>
  <c r="H9" i="34"/>
  <c r="H10" i="34"/>
  <c r="G3" i="34"/>
  <c r="G4" i="34"/>
  <c r="G5" i="34"/>
  <c r="G6" i="34"/>
  <c r="G7" i="34"/>
  <c r="G8" i="34"/>
  <c r="G9" i="34"/>
  <c r="G10" i="34"/>
  <c r="F3" i="34"/>
  <c r="F4" i="34"/>
  <c r="F11" i="34" s="1"/>
  <c r="F5" i="34"/>
  <c r="F6" i="34"/>
  <c r="F7" i="34"/>
  <c r="F8" i="34"/>
  <c r="F9" i="34"/>
  <c r="F10" i="34"/>
  <c r="F2" i="34"/>
  <c r="G2" i="34"/>
  <c r="H2" i="34"/>
  <c r="I2" i="34"/>
  <c r="J2" i="34"/>
  <c r="K2" i="34"/>
  <c r="L2" i="34"/>
  <c r="E3" i="34"/>
  <c r="E4" i="34"/>
  <c r="E5" i="34"/>
  <c r="E6" i="34"/>
  <c r="E7" i="34"/>
  <c r="E8" i="34"/>
  <c r="E9" i="34"/>
  <c r="E10" i="34"/>
  <c r="E2" i="34"/>
  <c r="D10" i="34"/>
  <c r="D9" i="34"/>
  <c r="D8" i="34"/>
  <c r="D7" i="34"/>
  <c r="D6" i="34"/>
  <c r="D5" i="34"/>
  <c r="D4" i="34"/>
  <c r="D3" i="34"/>
  <c r="D2" i="34"/>
  <c r="J31" i="21"/>
  <c r="I31" i="21"/>
  <c r="H31" i="21"/>
  <c r="G31" i="21"/>
  <c r="F31" i="21"/>
  <c r="E31" i="21"/>
  <c r="D31" i="21"/>
  <c r="C31" i="21"/>
  <c r="B31" i="21"/>
  <c r="L10" i="33"/>
  <c r="K10" i="33"/>
  <c r="J10" i="33"/>
  <c r="I10" i="33"/>
  <c r="H10" i="33"/>
  <c r="G10" i="33"/>
  <c r="F10" i="33"/>
  <c r="E10" i="33"/>
  <c r="D10" i="33"/>
  <c r="L9" i="33"/>
  <c r="K9" i="33"/>
  <c r="J9" i="33"/>
  <c r="I9" i="33"/>
  <c r="H9" i="33"/>
  <c r="G9" i="33"/>
  <c r="F9" i="33"/>
  <c r="E9" i="33"/>
  <c r="D9" i="33"/>
  <c r="L8" i="33"/>
  <c r="K8" i="33"/>
  <c r="J8" i="33"/>
  <c r="I8" i="33"/>
  <c r="H8" i="33"/>
  <c r="G8" i="33"/>
  <c r="F8" i="33"/>
  <c r="E8" i="33"/>
  <c r="D8" i="33"/>
  <c r="L7" i="33"/>
  <c r="K7" i="33"/>
  <c r="J7" i="33"/>
  <c r="I7" i="33"/>
  <c r="H7" i="33"/>
  <c r="G7" i="33"/>
  <c r="F7" i="33"/>
  <c r="E7" i="33"/>
  <c r="D7" i="33"/>
  <c r="L6" i="33"/>
  <c r="K6" i="33"/>
  <c r="J6" i="33"/>
  <c r="I6" i="33"/>
  <c r="H6" i="33"/>
  <c r="G6" i="33"/>
  <c r="F6" i="33"/>
  <c r="E6" i="33"/>
  <c r="D6" i="33"/>
  <c r="L5" i="33"/>
  <c r="K5" i="33"/>
  <c r="J5" i="33"/>
  <c r="I5" i="33"/>
  <c r="H5" i="33"/>
  <c r="G5" i="33"/>
  <c r="F5" i="33"/>
  <c r="E5" i="33"/>
  <c r="D5" i="33"/>
  <c r="L4" i="33"/>
  <c r="K4" i="33"/>
  <c r="J4" i="33"/>
  <c r="I4" i="33"/>
  <c r="H4" i="33"/>
  <c r="G4" i="33"/>
  <c r="F4" i="33"/>
  <c r="E4" i="33"/>
  <c r="D4" i="33"/>
  <c r="L3" i="33"/>
  <c r="K3" i="33"/>
  <c r="J3" i="33"/>
  <c r="I3" i="33"/>
  <c r="H3" i="33"/>
  <c r="G3" i="33"/>
  <c r="F3" i="33"/>
  <c r="E3" i="33"/>
  <c r="D3" i="33"/>
  <c r="L2" i="33"/>
  <c r="K2" i="33"/>
  <c r="J2" i="33"/>
  <c r="I2" i="33"/>
  <c r="H2" i="33"/>
  <c r="G2" i="33"/>
  <c r="F2" i="33"/>
  <c r="E2" i="33"/>
  <c r="D2" i="33"/>
  <c r="J30" i="21"/>
  <c r="I30" i="21"/>
  <c r="H30" i="21"/>
  <c r="G30" i="21"/>
  <c r="F30" i="21"/>
  <c r="E30" i="21"/>
  <c r="D30" i="21"/>
  <c r="C30" i="21"/>
  <c r="B30" i="21"/>
  <c r="K30" i="21" s="1"/>
  <c r="L10" i="32"/>
  <c r="K10" i="32"/>
  <c r="J10" i="32"/>
  <c r="I10" i="32"/>
  <c r="H10" i="32"/>
  <c r="G10" i="32"/>
  <c r="F10" i="32"/>
  <c r="E10" i="32"/>
  <c r="D10" i="32"/>
  <c r="L9" i="32"/>
  <c r="K9" i="32"/>
  <c r="J9" i="32"/>
  <c r="I9" i="32"/>
  <c r="H9" i="32"/>
  <c r="G9" i="32"/>
  <c r="F9" i="32"/>
  <c r="E9" i="32"/>
  <c r="D9" i="32"/>
  <c r="L8" i="32"/>
  <c r="K8" i="32"/>
  <c r="J8" i="32"/>
  <c r="I8" i="32"/>
  <c r="H8" i="32"/>
  <c r="G8" i="32"/>
  <c r="F8" i="32"/>
  <c r="E8" i="32"/>
  <c r="D8" i="32"/>
  <c r="L7" i="32"/>
  <c r="K7" i="32"/>
  <c r="J7" i="32"/>
  <c r="I7" i="32"/>
  <c r="H7" i="32"/>
  <c r="G7" i="32"/>
  <c r="F7" i="32"/>
  <c r="E7" i="32"/>
  <c r="D7" i="32"/>
  <c r="L6" i="32"/>
  <c r="K6" i="32"/>
  <c r="J6" i="32"/>
  <c r="I6" i="32"/>
  <c r="H6" i="32"/>
  <c r="G6" i="32"/>
  <c r="F6" i="32"/>
  <c r="E6" i="32"/>
  <c r="D6" i="32"/>
  <c r="L5" i="32"/>
  <c r="K5" i="32"/>
  <c r="J5" i="32"/>
  <c r="I5" i="32"/>
  <c r="H5" i="32"/>
  <c r="G5" i="32"/>
  <c r="F5" i="32"/>
  <c r="E5" i="32"/>
  <c r="D5" i="32"/>
  <c r="L4" i="32"/>
  <c r="K4" i="32"/>
  <c r="J4" i="32"/>
  <c r="I4" i="32"/>
  <c r="H4" i="32"/>
  <c r="G4" i="32"/>
  <c r="F4" i="32"/>
  <c r="E4" i="32"/>
  <c r="D4" i="32"/>
  <c r="L3" i="32"/>
  <c r="K3" i="32"/>
  <c r="J3" i="32"/>
  <c r="I3" i="32"/>
  <c r="H3" i="32"/>
  <c r="G3" i="32"/>
  <c r="F3" i="32"/>
  <c r="E3" i="32"/>
  <c r="D3" i="32"/>
  <c r="L2" i="32"/>
  <c r="K2" i="32"/>
  <c r="J2" i="32"/>
  <c r="I2" i="32"/>
  <c r="H2" i="32"/>
  <c r="G2" i="32"/>
  <c r="F2" i="32"/>
  <c r="E2" i="32"/>
  <c r="D2" i="32"/>
  <c r="J29" i="21"/>
  <c r="I29" i="21"/>
  <c r="H29" i="21"/>
  <c r="G29" i="21"/>
  <c r="F29" i="21"/>
  <c r="E29" i="21"/>
  <c r="D29" i="21"/>
  <c r="C29" i="21"/>
  <c r="B29" i="21"/>
  <c r="L10" i="31"/>
  <c r="K10" i="31"/>
  <c r="J10" i="31"/>
  <c r="I10" i="31"/>
  <c r="H10" i="31"/>
  <c r="G10" i="31"/>
  <c r="F10" i="31"/>
  <c r="E10" i="31"/>
  <c r="D10" i="31"/>
  <c r="L9" i="31"/>
  <c r="K9" i="31"/>
  <c r="J9" i="31"/>
  <c r="I9" i="31"/>
  <c r="H9" i="31"/>
  <c r="G9" i="31"/>
  <c r="F9" i="31"/>
  <c r="E9" i="31"/>
  <c r="D9" i="31"/>
  <c r="L8" i="31"/>
  <c r="K8" i="31"/>
  <c r="J8" i="31"/>
  <c r="I8" i="31"/>
  <c r="H8" i="31"/>
  <c r="G8" i="31"/>
  <c r="F8" i="31"/>
  <c r="E8" i="31"/>
  <c r="D8" i="31"/>
  <c r="L7" i="31"/>
  <c r="K7" i="31"/>
  <c r="J7" i="31"/>
  <c r="I7" i="31"/>
  <c r="H7" i="31"/>
  <c r="G7" i="31"/>
  <c r="F7" i="31"/>
  <c r="E7" i="31"/>
  <c r="D7" i="31"/>
  <c r="L6" i="31"/>
  <c r="K6" i="31"/>
  <c r="J6" i="31"/>
  <c r="I6" i="31"/>
  <c r="H6" i="31"/>
  <c r="G6" i="31"/>
  <c r="F6" i="31"/>
  <c r="E6" i="31"/>
  <c r="D6" i="31"/>
  <c r="L5" i="31"/>
  <c r="K5" i="31"/>
  <c r="J5" i="31"/>
  <c r="I5" i="31"/>
  <c r="H5" i="31"/>
  <c r="G5" i="31"/>
  <c r="F5" i="31"/>
  <c r="E5" i="31"/>
  <c r="D5" i="31"/>
  <c r="L4" i="31"/>
  <c r="K4" i="31"/>
  <c r="J4" i="31"/>
  <c r="I4" i="31"/>
  <c r="H4" i="31"/>
  <c r="G4" i="31"/>
  <c r="F4" i="31"/>
  <c r="E4" i="31"/>
  <c r="D4" i="31"/>
  <c r="L3" i="31"/>
  <c r="K3" i="31"/>
  <c r="J3" i="31"/>
  <c r="I3" i="31"/>
  <c r="H3" i="31"/>
  <c r="G3" i="31"/>
  <c r="F3" i="31"/>
  <c r="E3" i="31"/>
  <c r="D3" i="31"/>
  <c r="L2" i="31"/>
  <c r="K2" i="31"/>
  <c r="J2" i="31"/>
  <c r="I2" i="31"/>
  <c r="H2" i="31"/>
  <c r="G2" i="31"/>
  <c r="F2" i="31"/>
  <c r="E2" i="31"/>
  <c r="D2" i="31"/>
  <c r="H8" i="21"/>
  <c r="J28" i="21"/>
  <c r="I28" i="21"/>
  <c r="H28" i="21"/>
  <c r="G28" i="21"/>
  <c r="F28" i="21"/>
  <c r="E28" i="21"/>
  <c r="D28" i="21"/>
  <c r="C28" i="21"/>
  <c r="K28" i="21" s="1"/>
  <c r="B28" i="21"/>
  <c r="L10" i="30"/>
  <c r="K10" i="30"/>
  <c r="J10" i="30"/>
  <c r="I10" i="30"/>
  <c r="H10" i="30"/>
  <c r="G10" i="30"/>
  <c r="F10" i="30"/>
  <c r="E10" i="30"/>
  <c r="D10" i="30"/>
  <c r="L9" i="30"/>
  <c r="K9" i="30"/>
  <c r="J9" i="30"/>
  <c r="I9" i="30"/>
  <c r="H9" i="30"/>
  <c r="G9" i="30"/>
  <c r="F9" i="30"/>
  <c r="E9" i="30"/>
  <c r="D9" i="30"/>
  <c r="L8" i="30"/>
  <c r="K8" i="30"/>
  <c r="J8" i="30"/>
  <c r="I8" i="30"/>
  <c r="H8" i="30"/>
  <c r="G8" i="30"/>
  <c r="F8" i="30"/>
  <c r="E8" i="30"/>
  <c r="D8" i="30"/>
  <c r="L7" i="30"/>
  <c r="K7" i="30"/>
  <c r="J7" i="30"/>
  <c r="I7" i="30"/>
  <c r="H7" i="30"/>
  <c r="G7" i="30"/>
  <c r="F7" i="30"/>
  <c r="E7" i="30"/>
  <c r="D7" i="30"/>
  <c r="L6" i="30"/>
  <c r="K6" i="30"/>
  <c r="J6" i="30"/>
  <c r="I6" i="30"/>
  <c r="H6" i="30"/>
  <c r="G6" i="30"/>
  <c r="F6" i="30"/>
  <c r="E6" i="30"/>
  <c r="D6" i="30"/>
  <c r="L5" i="30"/>
  <c r="K5" i="30"/>
  <c r="J5" i="30"/>
  <c r="I5" i="30"/>
  <c r="H5" i="30"/>
  <c r="G5" i="30"/>
  <c r="F5" i="30"/>
  <c r="E5" i="30"/>
  <c r="D5" i="30"/>
  <c r="L4" i="30"/>
  <c r="K4" i="30"/>
  <c r="J4" i="30"/>
  <c r="I4" i="30"/>
  <c r="H4" i="30"/>
  <c r="G4" i="30"/>
  <c r="F4" i="30"/>
  <c r="E4" i="30"/>
  <c r="D4" i="30"/>
  <c r="L3" i="30"/>
  <c r="K3" i="30"/>
  <c r="J3" i="30"/>
  <c r="I3" i="30"/>
  <c r="H3" i="30"/>
  <c r="G3" i="30"/>
  <c r="F3" i="30"/>
  <c r="E3" i="30"/>
  <c r="D3" i="30"/>
  <c r="L2" i="30"/>
  <c r="K2" i="30"/>
  <c r="J2" i="30"/>
  <c r="J11" i="30" s="1"/>
  <c r="I2" i="30"/>
  <c r="H2" i="30"/>
  <c r="G2" i="30"/>
  <c r="F2" i="30"/>
  <c r="F11" i="30" s="1"/>
  <c r="E2" i="30"/>
  <c r="D2" i="30"/>
  <c r="J27" i="21"/>
  <c r="I27" i="21"/>
  <c r="H27" i="21"/>
  <c r="G27" i="21"/>
  <c r="F27" i="21"/>
  <c r="E27" i="21"/>
  <c r="D27" i="21"/>
  <c r="C27" i="21"/>
  <c r="B27" i="21"/>
  <c r="L10" i="29"/>
  <c r="K10" i="29"/>
  <c r="J10" i="29"/>
  <c r="I10" i="29"/>
  <c r="H10" i="29"/>
  <c r="G10" i="29"/>
  <c r="F10" i="29"/>
  <c r="E10" i="29"/>
  <c r="D10" i="29"/>
  <c r="L9" i="29"/>
  <c r="K9" i="29"/>
  <c r="J9" i="29"/>
  <c r="I9" i="29"/>
  <c r="H9" i="29"/>
  <c r="G9" i="29"/>
  <c r="F9" i="29"/>
  <c r="E9" i="29"/>
  <c r="D9" i="29"/>
  <c r="L8" i="29"/>
  <c r="K8" i="29"/>
  <c r="J8" i="29"/>
  <c r="I8" i="29"/>
  <c r="H8" i="29"/>
  <c r="G8" i="29"/>
  <c r="F8" i="29"/>
  <c r="E8" i="29"/>
  <c r="D8" i="29"/>
  <c r="L7" i="29"/>
  <c r="K7" i="29"/>
  <c r="J7" i="29"/>
  <c r="I7" i="29"/>
  <c r="H7" i="29"/>
  <c r="G7" i="29"/>
  <c r="F7" i="29"/>
  <c r="E7" i="29"/>
  <c r="D7" i="29"/>
  <c r="L6" i="29"/>
  <c r="K6" i="29"/>
  <c r="J6" i="29"/>
  <c r="I6" i="29"/>
  <c r="H6" i="29"/>
  <c r="G6" i="29"/>
  <c r="F6" i="29"/>
  <c r="E6" i="29"/>
  <c r="D6" i="29"/>
  <c r="L5" i="29"/>
  <c r="K5" i="29"/>
  <c r="J5" i="29"/>
  <c r="I5" i="29"/>
  <c r="H5" i="29"/>
  <c r="G5" i="29"/>
  <c r="F5" i="29"/>
  <c r="E5" i="29"/>
  <c r="D5" i="29"/>
  <c r="L4" i="29"/>
  <c r="K4" i="29"/>
  <c r="J4" i="29"/>
  <c r="I4" i="29"/>
  <c r="H4" i="29"/>
  <c r="G4" i="29"/>
  <c r="F4" i="29"/>
  <c r="E4" i="29"/>
  <c r="D4" i="29"/>
  <c r="L3" i="29"/>
  <c r="K3" i="29"/>
  <c r="J3" i="29"/>
  <c r="I3" i="29"/>
  <c r="H3" i="29"/>
  <c r="G3" i="29"/>
  <c r="F3" i="29"/>
  <c r="E3" i="29"/>
  <c r="D3" i="29"/>
  <c r="L2" i="29"/>
  <c r="K2" i="29"/>
  <c r="J2" i="29"/>
  <c r="I2" i="29"/>
  <c r="H2" i="29"/>
  <c r="G2" i="29"/>
  <c r="F2" i="29"/>
  <c r="E2" i="29"/>
  <c r="D2" i="29"/>
  <c r="J26" i="21"/>
  <c r="I26" i="21"/>
  <c r="H26" i="21"/>
  <c r="G26" i="21"/>
  <c r="F26" i="21"/>
  <c r="E26" i="21"/>
  <c r="D26" i="21"/>
  <c r="C26" i="21"/>
  <c r="B26" i="21"/>
  <c r="L10" i="28"/>
  <c r="K10" i="28"/>
  <c r="J10" i="28"/>
  <c r="I10" i="28"/>
  <c r="H10" i="28"/>
  <c r="G10" i="28"/>
  <c r="F10" i="28"/>
  <c r="E10" i="28"/>
  <c r="D10" i="28"/>
  <c r="L9" i="28"/>
  <c r="K9" i="28"/>
  <c r="J9" i="28"/>
  <c r="I9" i="28"/>
  <c r="H9" i="28"/>
  <c r="G9" i="28"/>
  <c r="F9" i="28"/>
  <c r="E9" i="28"/>
  <c r="D9" i="28"/>
  <c r="L8" i="28"/>
  <c r="K8" i="28"/>
  <c r="J8" i="28"/>
  <c r="I8" i="28"/>
  <c r="H8" i="28"/>
  <c r="G8" i="28"/>
  <c r="F8" i="28"/>
  <c r="E8" i="28"/>
  <c r="D8" i="28"/>
  <c r="L7" i="28"/>
  <c r="K7" i="28"/>
  <c r="J7" i="28"/>
  <c r="I7" i="28"/>
  <c r="H7" i="28"/>
  <c r="G7" i="28"/>
  <c r="F7" i="28"/>
  <c r="E7" i="28"/>
  <c r="D7" i="28"/>
  <c r="L6" i="28"/>
  <c r="K6" i="28"/>
  <c r="J6" i="28"/>
  <c r="I6" i="28"/>
  <c r="H6" i="28"/>
  <c r="G6" i="28"/>
  <c r="F6" i="28"/>
  <c r="E6" i="28"/>
  <c r="D6" i="28"/>
  <c r="L5" i="28"/>
  <c r="K5" i="28"/>
  <c r="J5" i="28"/>
  <c r="I5" i="28"/>
  <c r="H5" i="28"/>
  <c r="G5" i="28"/>
  <c r="F5" i="28"/>
  <c r="E5" i="28"/>
  <c r="D5" i="28"/>
  <c r="L4" i="28"/>
  <c r="K4" i="28"/>
  <c r="J4" i="28"/>
  <c r="I4" i="28"/>
  <c r="H4" i="28"/>
  <c r="G4" i="28"/>
  <c r="F4" i="28"/>
  <c r="E4" i="28"/>
  <c r="D4" i="28"/>
  <c r="L3" i="28"/>
  <c r="K3" i="28"/>
  <c r="J3" i="28"/>
  <c r="I3" i="28"/>
  <c r="H3" i="28"/>
  <c r="G3" i="28"/>
  <c r="F3" i="28"/>
  <c r="E3" i="28"/>
  <c r="D3" i="28"/>
  <c r="L2" i="28"/>
  <c r="K2" i="28"/>
  <c r="J2" i="28"/>
  <c r="I2" i="28"/>
  <c r="H2" i="28"/>
  <c r="G2" i="28"/>
  <c r="F2" i="28"/>
  <c r="E2" i="28"/>
  <c r="D2" i="28"/>
  <c r="J25" i="21"/>
  <c r="I25" i="21"/>
  <c r="H25" i="21"/>
  <c r="G25" i="21"/>
  <c r="F25" i="21"/>
  <c r="E25" i="21"/>
  <c r="D25" i="21"/>
  <c r="C25" i="21"/>
  <c r="B25" i="21"/>
  <c r="L10" i="27"/>
  <c r="K10" i="27"/>
  <c r="J10" i="27"/>
  <c r="I10" i="27"/>
  <c r="H10" i="27"/>
  <c r="G10" i="27"/>
  <c r="F10" i="27"/>
  <c r="E10" i="27"/>
  <c r="D10" i="27"/>
  <c r="L9" i="27"/>
  <c r="K9" i="27"/>
  <c r="J9" i="27"/>
  <c r="I9" i="27"/>
  <c r="H9" i="27"/>
  <c r="G9" i="27"/>
  <c r="F9" i="27"/>
  <c r="E9" i="27"/>
  <c r="D9" i="27"/>
  <c r="L8" i="27"/>
  <c r="K8" i="27"/>
  <c r="J8" i="27"/>
  <c r="I8" i="27"/>
  <c r="H8" i="27"/>
  <c r="G8" i="27"/>
  <c r="F8" i="27"/>
  <c r="E8" i="27"/>
  <c r="D8" i="27"/>
  <c r="L7" i="27"/>
  <c r="K7" i="27"/>
  <c r="J7" i="27"/>
  <c r="I7" i="27"/>
  <c r="H7" i="27"/>
  <c r="G7" i="27"/>
  <c r="F7" i="27"/>
  <c r="E7" i="27"/>
  <c r="D7" i="27"/>
  <c r="L6" i="27"/>
  <c r="K6" i="27"/>
  <c r="J6" i="27"/>
  <c r="I6" i="27"/>
  <c r="H6" i="27"/>
  <c r="G6" i="27"/>
  <c r="F6" i="27"/>
  <c r="E6" i="27"/>
  <c r="D6" i="27"/>
  <c r="L5" i="27"/>
  <c r="K5" i="27"/>
  <c r="J5" i="27"/>
  <c r="I5" i="27"/>
  <c r="H5" i="27"/>
  <c r="G5" i="27"/>
  <c r="F5" i="27"/>
  <c r="E5" i="27"/>
  <c r="D5" i="27"/>
  <c r="L4" i="27"/>
  <c r="K4" i="27"/>
  <c r="J4" i="27"/>
  <c r="I4" i="27"/>
  <c r="H4" i="27"/>
  <c r="G4" i="27"/>
  <c r="F4" i="27"/>
  <c r="E4" i="27"/>
  <c r="D4" i="27"/>
  <c r="L3" i="27"/>
  <c r="K3" i="27"/>
  <c r="J3" i="27"/>
  <c r="I3" i="27"/>
  <c r="H3" i="27"/>
  <c r="G3" i="27"/>
  <c r="F3" i="27"/>
  <c r="E3" i="27"/>
  <c r="D3" i="27"/>
  <c r="L2" i="27"/>
  <c r="K2" i="27"/>
  <c r="J2" i="27"/>
  <c r="I2" i="27"/>
  <c r="H2" i="27"/>
  <c r="G2" i="27"/>
  <c r="F2" i="27"/>
  <c r="E2" i="27"/>
  <c r="D2" i="27"/>
  <c r="L3" i="26"/>
  <c r="L4" i="26"/>
  <c r="L5" i="26"/>
  <c r="L6" i="26"/>
  <c r="L7" i="26"/>
  <c r="L8" i="26"/>
  <c r="L9" i="26"/>
  <c r="L10" i="26"/>
  <c r="K3" i="26"/>
  <c r="K4" i="26"/>
  <c r="K5" i="26"/>
  <c r="K6" i="26"/>
  <c r="K7" i="26"/>
  <c r="K8" i="26"/>
  <c r="K9" i="26"/>
  <c r="K10" i="26"/>
  <c r="J3" i="26"/>
  <c r="J4" i="26"/>
  <c r="J5" i="26"/>
  <c r="J6" i="26"/>
  <c r="J7" i="26"/>
  <c r="J8" i="26"/>
  <c r="J9" i="26"/>
  <c r="J10" i="26"/>
  <c r="I3" i="26"/>
  <c r="I4" i="26"/>
  <c r="I5" i="26"/>
  <c r="I6" i="26"/>
  <c r="I7" i="26"/>
  <c r="I8" i="26"/>
  <c r="I9" i="26"/>
  <c r="I10" i="26"/>
  <c r="H3" i="26"/>
  <c r="H4" i="26"/>
  <c r="H5" i="26"/>
  <c r="H6" i="26"/>
  <c r="H7" i="26"/>
  <c r="H8" i="26"/>
  <c r="H9" i="26"/>
  <c r="H10" i="26"/>
  <c r="G3" i="26"/>
  <c r="G4" i="26"/>
  <c r="G5" i="26"/>
  <c r="G6" i="26"/>
  <c r="G7" i="26"/>
  <c r="G8" i="26"/>
  <c r="G9" i="26"/>
  <c r="G10" i="26"/>
  <c r="G2" i="26"/>
  <c r="H2" i="26"/>
  <c r="I2" i="26"/>
  <c r="J2" i="26"/>
  <c r="K2" i="26"/>
  <c r="L2" i="26"/>
  <c r="E3" i="26"/>
  <c r="F3" i="26"/>
  <c r="E4" i="26"/>
  <c r="F4" i="26"/>
  <c r="E5" i="26"/>
  <c r="F5" i="26"/>
  <c r="E6" i="26"/>
  <c r="F6" i="26"/>
  <c r="E7" i="26"/>
  <c r="F7" i="26"/>
  <c r="E8" i="26"/>
  <c r="F8" i="26"/>
  <c r="E9" i="26"/>
  <c r="F9" i="26"/>
  <c r="E10" i="26"/>
  <c r="F10" i="26"/>
  <c r="F2" i="26"/>
  <c r="E2" i="26"/>
  <c r="D3" i="26"/>
  <c r="D4" i="26"/>
  <c r="D5" i="26"/>
  <c r="D6" i="26"/>
  <c r="D7" i="26"/>
  <c r="D8" i="26"/>
  <c r="D9" i="26"/>
  <c r="D10" i="26"/>
  <c r="D2" i="26"/>
  <c r="F40" i="24"/>
  <c r="I40" i="24"/>
  <c r="M37" i="24"/>
  <c r="C23" i="21" s="1"/>
  <c r="M41" i="24"/>
  <c r="G23" i="21" s="1"/>
  <c r="L37" i="24"/>
  <c r="L38" i="24"/>
  <c r="L39" i="24"/>
  <c r="L40" i="24"/>
  <c r="L41" i="24"/>
  <c r="L42" i="24"/>
  <c r="L43" i="24"/>
  <c r="L44" i="24"/>
  <c r="L36" i="24"/>
  <c r="K37" i="24"/>
  <c r="K38" i="24"/>
  <c r="K39" i="24"/>
  <c r="K40" i="24"/>
  <c r="K41" i="24"/>
  <c r="K42" i="24"/>
  <c r="K43" i="24"/>
  <c r="K44" i="24"/>
  <c r="K36" i="24"/>
  <c r="J43" i="24"/>
  <c r="J44" i="24"/>
  <c r="I37" i="24"/>
  <c r="J37" i="24"/>
  <c r="I38" i="24"/>
  <c r="J38" i="24"/>
  <c r="I39" i="24"/>
  <c r="J39" i="24"/>
  <c r="J40" i="24"/>
  <c r="I41" i="24"/>
  <c r="J41" i="24"/>
  <c r="I42" i="24"/>
  <c r="J42" i="24"/>
  <c r="I43" i="24"/>
  <c r="J36" i="24"/>
  <c r="I44" i="24"/>
  <c r="I36" i="24"/>
  <c r="M36" i="24" s="1"/>
  <c r="B23" i="21" s="1"/>
  <c r="H37" i="24"/>
  <c r="H38" i="24"/>
  <c r="H39" i="24"/>
  <c r="H40" i="24"/>
  <c r="H41" i="24"/>
  <c r="H42" i="24"/>
  <c r="H43" i="24"/>
  <c r="H44" i="24"/>
  <c r="H36" i="24"/>
  <c r="G37" i="24"/>
  <c r="G38" i="24"/>
  <c r="G39" i="24"/>
  <c r="G40" i="24"/>
  <c r="G41" i="24"/>
  <c r="G42" i="24"/>
  <c r="G43" i="24"/>
  <c r="G44" i="24"/>
  <c r="G36" i="24"/>
  <c r="F37" i="24"/>
  <c r="F38" i="24"/>
  <c r="F39" i="24"/>
  <c r="F41" i="24"/>
  <c r="F42" i="24"/>
  <c r="F43" i="24"/>
  <c r="F44" i="24"/>
  <c r="F36" i="24"/>
  <c r="E37" i="24"/>
  <c r="E38" i="24"/>
  <c r="E39" i="24"/>
  <c r="E40" i="24"/>
  <c r="E45" i="24" s="1"/>
  <c r="E41" i="24"/>
  <c r="E42" i="24"/>
  <c r="E43" i="24"/>
  <c r="E44" i="24"/>
  <c r="M44" i="24" s="1"/>
  <c r="J23" i="21" s="1"/>
  <c r="E36" i="24"/>
  <c r="D36" i="24"/>
  <c r="D37" i="24"/>
  <c r="D38" i="24"/>
  <c r="M38" i="24" s="1"/>
  <c r="D23" i="21" s="1"/>
  <c r="D39" i="24"/>
  <c r="M39" i="24" s="1"/>
  <c r="D40" i="24"/>
  <c r="D41" i="24"/>
  <c r="D42" i="24"/>
  <c r="M42" i="24" s="1"/>
  <c r="H23" i="21" s="1"/>
  <c r="D43" i="24"/>
  <c r="M43" i="24" s="1"/>
  <c r="I23" i="21" s="1"/>
  <c r="D44" i="24"/>
  <c r="L34" i="22"/>
  <c r="L35" i="22"/>
  <c r="L36" i="22"/>
  <c r="L37" i="22"/>
  <c r="L38" i="22"/>
  <c r="L39" i="22"/>
  <c r="L40" i="22"/>
  <c r="L33" i="22"/>
  <c r="K34" i="22"/>
  <c r="K35" i="22"/>
  <c r="K36" i="22"/>
  <c r="K37" i="22"/>
  <c r="K38" i="22"/>
  <c r="K39" i="22"/>
  <c r="K40" i="22"/>
  <c r="K33" i="22"/>
  <c r="J34" i="22"/>
  <c r="J35" i="22"/>
  <c r="J36" i="22"/>
  <c r="J37" i="22"/>
  <c r="J38" i="22"/>
  <c r="J39" i="22"/>
  <c r="J40" i="22"/>
  <c r="J33" i="22"/>
  <c r="I34" i="22"/>
  <c r="I35" i="22"/>
  <c r="I36" i="22"/>
  <c r="I37" i="22"/>
  <c r="I38" i="22"/>
  <c r="I39" i="22"/>
  <c r="I40" i="22"/>
  <c r="I33" i="22"/>
  <c r="H34" i="22"/>
  <c r="H35" i="22"/>
  <c r="H36" i="22"/>
  <c r="H37" i="22"/>
  <c r="H38" i="22"/>
  <c r="H39" i="22"/>
  <c r="H40" i="22"/>
  <c r="H33" i="22"/>
  <c r="G34" i="22"/>
  <c r="G35" i="22"/>
  <c r="G36" i="22"/>
  <c r="G37" i="22"/>
  <c r="G38" i="22"/>
  <c r="G39" i="22"/>
  <c r="G40" i="22"/>
  <c r="G33" i="22"/>
  <c r="F34" i="22"/>
  <c r="F35" i="22"/>
  <c r="F36" i="22"/>
  <c r="F37" i="22"/>
  <c r="F38" i="22"/>
  <c r="F39" i="22"/>
  <c r="F40" i="22"/>
  <c r="F33" i="22"/>
  <c r="D34" i="22"/>
  <c r="M34" i="22" s="1"/>
  <c r="C36" i="21" s="1"/>
  <c r="D35" i="22"/>
  <c r="M35" i="22" s="1"/>
  <c r="F36" i="21" s="1"/>
  <c r="D36" i="22"/>
  <c r="M36" i="22" s="1"/>
  <c r="D37" i="22"/>
  <c r="M37" i="22" s="1"/>
  <c r="D38" i="22"/>
  <c r="M38" i="22" s="1"/>
  <c r="D39" i="22"/>
  <c r="M39" i="22" s="1"/>
  <c r="D40" i="22"/>
  <c r="M40" i="22" s="1"/>
  <c r="J36" i="21" s="1"/>
  <c r="E34" i="22"/>
  <c r="E35" i="22"/>
  <c r="E36" i="22"/>
  <c r="E37" i="22"/>
  <c r="E38" i="22"/>
  <c r="E39" i="22"/>
  <c r="E40" i="22"/>
  <c r="E33" i="22"/>
  <c r="D33" i="22"/>
  <c r="M33" i="22" s="1"/>
  <c r="B36" i="21" s="1"/>
  <c r="I16" i="21"/>
  <c r="H16" i="21"/>
  <c r="G16" i="21"/>
  <c r="F16" i="21"/>
  <c r="E16" i="21"/>
  <c r="D16" i="21"/>
  <c r="C16" i="21"/>
  <c r="B16" i="21"/>
  <c r="G8" i="21"/>
  <c r="F8" i="21"/>
  <c r="G3" i="21"/>
  <c r="H11" i="21"/>
  <c r="F11" i="21"/>
  <c r="D11" i="21"/>
  <c r="J10" i="21"/>
  <c r="E10" i="21"/>
  <c r="G9" i="21"/>
  <c r="B9" i="21"/>
  <c r="I8" i="21"/>
  <c r="E8" i="21"/>
  <c r="F3" i="21"/>
  <c r="B3" i="21"/>
  <c r="D13" i="21"/>
  <c r="B13" i="21"/>
  <c r="C12" i="21"/>
  <c r="H12" i="21"/>
  <c r="G11" i="21"/>
  <c r="B11" i="21"/>
  <c r="D10" i="21"/>
  <c r="F10" i="21"/>
  <c r="C9" i="21"/>
  <c r="I9" i="21"/>
  <c r="D8" i="21"/>
  <c r="J3" i="21"/>
  <c r="E3" i="21"/>
  <c r="G13" i="21"/>
  <c r="I13" i="21"/>
  <c r="I12" i="21"/>
  <c r="C11" i="21"/>
  <c r="G10" i="21"/>
  <c r="H9" i="21"/>
  <c r="E9" i="21"/>
  <c r="D3" i="21"/>
  <c r="J13" i="21"/>
  <c r="E13" i="21"/>
  <c r="E12" i="21"/>
  <c r="J11" i="21"/>
  <c r="E11" i="21"/>
  <c r="C10" i="21"/>
  <c r="I10" i="21"/>
  <c r="D9" i="21"/>
  <c r="F9" i="21"/>
  <c r="J8" i="21"/>
  <c r="B8" i="21"/>
  <c r="H3" i="21"/>
  <c r="C3" i="21"/>
  <c r="H13" i="21"/>
  <c r="F13" i="21"/>
  <c r="G12" i="21"/>
  <c r="B12" i="21"/>
  <c r="D12" i="21"/>
  <c r="H10" i="21"/>
  <c r="J16" i="21"/>
  <c r="J12" i="21"/>
  <c r="I11" i="21"/>
  <c r="B10" i="21"/>
  <c r="J9" i="21"/>
  <c r="C8" i="21"/>
  <c r="I3" i="21"/>
  <c r="C13" i="21"/>
  <c r="F12" i="21"/>
  <c r="F7" i="21"/>
  <c r="J7" i="21"/>
  <c r="D6" i="21"/>
  <c r="F6" i="21"/>
  <c r="J5" i="21"/>
  <c r="D5" i="21"/>
  <c r="B5" i="21"/>
  <c r="J4" i="21"/>
  <c r="E4" i="21"/>
  <c r="I7" i="21"/>
  <c r="B7" i="21"/>
  <c r="G6" i="21"/>
  <c r="B6" i="21"/>
  <c r="I5" i="21"/>
  <c r="G5" i="21"/>
  <c r="H4" i="21"/>
  <c r="F4" i="21"/>
  <c r="C4" i="21"/>
  <c r="H7" i="21"/>
  <c r="G7" i="21"/>
  <c r="E7" i="21"/>
  <c r="C6" i="21"/>
  <c r="I6" i="21"/>
  <c r="E5" i="21"/>
  <c r="C5" i="21"/>
  <c r="D4" i="21"/>
  <c r="B4" i="21"/>
  <c r="D7" i="21"/>
  <c r="C7" i="21"/>
  <c r="H6" i="21"/>
  <c r="J6" i="21"/>
  <c r="H5" i="21"/>
  <c r="F5" i="21"/>
  <c r="G4" i="21"/>
  <c r="I4" i="21"/>
  <c r="E6" i="21"/>
  <c r="I36" i="21" l="1"/>
  <c r="M41" i="22"/>
  <c r="E41" i="22"/>
  <c r="H41" i="22"/>
  <c r="K25" i="21"/>
  <c r="K26" i="21"/>
  <c r="K29" i="21"/>
  <c r="K36" i="21"/>
  <c r="K27" i="21"/>
  <c r="K33" i="21"/>
  <c r="J11" i="35"/>
  <c r="F11" i="35"/>
  <c r="E11" i="35"/>
  <c r="I11" i="35"/>
  <c r="M3" i="35"/>
  <c r="H11" i="35"/>
  <c r="L11" i="35"/>
  <c r="M6" i="35"/>
  <c r="M7" i="35"/>
  <c r="M10" i="35"/>
  <c r="M4" i="35"/>
  <c r="M5" i="35"/>
  <c r="M8" i="35"/>
  <c r="M9" i="35"/>
  <c r="G11" i="35"/>
  <c r="K11" i="35"/>
  <c r="M2" i="35"/>
  <c r="D11" i="35"/>
  <c r="J11" i="34"/>
  <c r="M8" i="34"/>
  <c r="H32" i="21" s="1"/>
  <c r="E11" i="34"/>
  <c r="I11" i="34"/>
  <c r="M3" i="34"/>
  <c r="C32" i="21" s="1"/>
  <c r="H11" i="34"/>
  <c r="L11" i="34"/>
  <c r="M6" i="34"/>
  <c r="F32" i="21" s="1"/>
  <c r="M7" i="34"/>
  <c r="G32" i="21" s="1"/>
  <c r="M10" i="34"/>
  <c r="J32" i="21" s="1"/>
  <c r="M4" i="34"/>
  <c r="D32" i="21" s="1"/>
  <c r="M5" i="34"/>
  <c r="E32" i="21" s="1"/>
  <c r="M9" i="34"/>
  <c r="I32" i="21" s="1"/>
  <c r="G11" i="34"/>
  <c r="K11" i="34"/>
  <c r="M2" i="34"/>
  <c r="B32" i="21" s="1"/>
  <c r="D11" i="34"/>
  <c r="K31" i="21"/>
  <c r="F11" i="33"/>
  <c r="J11" i="33"/>
  <c r="M4" i="33"/>
  <c r="M5" i="33"/>
  <c r="M8" i="33"/>
  <c r="E11" i="33"/>
  <c r="I11" i="33"/>
  <c r="M3" i="33"/>
  <c r="H11" i="33"/>
  <c r="L11" i="33"/>
  <c r="M6" i="33"/>
  <c r="M7" i="33"/>
  <c r="M10" i="33"/>
  <c r="M9" i="33"/>
  <c r="G11" i="33"/>
  <c r="K11" i="33"/>
  <c r="M2" i="33"/>
  <c r="D11" i="33"/>
  <c r="J11" i="32"/>
  <c r="F11" i="32"/>
  <c r="M4" i="32"/>
  <c r="M5" i="32"/>
  <c r="M8" i="32"/>
  <c r="E11" i="32"/>
  <c r="I11" i="32"/>
  <c r="M3" i="32"/>
  <c r="H11" i="32"/>
  <c r="L11" i="32"/>
  <c r="M6" i="32"/>
  <c r="M7" i="32"/>
  <c r="M10" i="32"/>
  <c r="M9" i="32"/>
  <c r="G11" i="32"/>
  <c r="K11" i="32"/>
  <c r="M2" i="32"/>
  <c r="D11" i="32"/>
  <c r="J11" i="31"/>
  <c r="F11" i="31"/>
  <c r="M5" i="31"/>
  <c r="M8" i="31"/>
  <c r="E11" i="31"/>
  <c r="I11" i="31"/>
  <c r="M3" i="31"/>
  <c r="H11" i="31"/>
  <c r="L11" i="31"/>
  <c r="M6" i="31"/>
  <c r="M7" i="31"/>
  <c r="M10" i="31"/>
  <c r="M4" i="31"/>
  <c r="M9" i="31"/>
  <c r="G11" i="31"/>
  <c r="K11" i="31"/>
  <c r="M2" i="31"/>
  <c r="D11" i="31"/>
  <c r="M8" i="30"/>
  <c r="E11" i="30"/>
  <c r="I11" i="30"/>
  <c r="M3" i="30"/>
  <c r="H11" i="30"/>
  <c r="L11" i="30"/>
  <c r="M6" i="30"/>
  <c r="M7" i="30"/>
  <c r="M10" i="30"/>
  <c r="M4" i="30"/>
  <c r="M5" i="30"/>
  <c r="M9" i="30"/>
  <c r="G11" i="30"/>
  <c r="K11" i="30"/>
  <c r="M2" i="30"/>
  <c r="D11" i="30"/>
  <c r="F11" i="29"/>
  <c r="J11" i="29"/>
  <c r="M9" i="29"/>
  <c r="E11" i="29"/>
  <c r="I11" i="29"/>
  <c r="M3" i="29"/>
  <c r="H11" i="29"/>
  <c r="L11" i="29"/>
  <c r="M6" i="29"/>
  <c r="M7" i="29"/>
  <c r="M10" i="29"/>
  <c r="M4" i="29"/>
  <c r="M5" i="29"/>
  <c r="M8" i="29"/>
  <c r="G11" i="29"/>
  <c r="K11" i="29"/>
  <c r="M2" i="29"/>
  <c r="D11" i="29"/>
  <c r="F11" i="28"/>
  <c r="J11" i="28"/>
  <c r="E11" i="28"/>
  <c r="I11" i="28"/>
  <c r="M3" i="28"/>
  <c r="H11" i="28"/>
  <c r="L11" i="28"/>
  <c r="M6" i="28"/>
  <c r="M7" i="28"/>
  <c r="M10" i="28"/>
  <c r="M4" i="28"/>
  <c r="M5" i="28"/>
  <c r="M8" i="28"/>
  <c r="M9" i="28"/>
  <c r="G11" i="28"/>
  <c r="K11" i="28"/>
  <c r="M2" i="28"/>
  <c r="D11" i="28"/>
  <c r="F11" i="26"/>
  <c r="F11" i="27"/>
  <c r="J11" i="27"/>
  <c r="M8" i="27"/>
  <c r="M9" i="27"/>
  <c r="E11" i="27"/>
  <c r="I11" i="27"/>
  <c r="M3" i="27"/>
  <c r="H11" i="27"/>
  <c r="L11" i="27"/>
  <c r="M6" i="27"/>
  <c r="M7" i="27"/>
  <c r="M10" i="27"/>
  <c r="M4" i="27"/>
  <c r="M5" i="27"/>
  <c r="G11" i="27"/>
  <c r="K11" i="27"/>
  <c r="M2" i="27"/>
  <c r="D11" i="27"/>
  <c r="J11" i="26"/>
  <c r="E11" i="26"/>
  <c r="I11" i="26"/>
  <c r="M3" i="26"/>
  <c r="C24" i="21" s="1"/>
  <c r="H11" i="26"/>
  <c r="L11" i="26"/>
  <c r="M6" i="26"/>
  <c r="F24" i="21" s="1"/>
  <c r="M7" i="26"/>
  <c r="G24" i="21" s="1"/>
  <c r="M10" i="26"/>
  <c r="J24" i="21" s="1"/>
  <c r="M4" i="26"/>
  <c r="D24" i="21" s="1"/>
  <c r="M5" i="26"/>
  <c r="E24" i="21" s="1"/>
  <c r="M8" i="26"/>
  <c r="H24" i="21" s="1"/>
  <c r="M9" i="26"/>
  <c r="I24" i="21" s="1"/>
  <c r="G11" i="26"/>
  <c r="K11" i="26"/>
  <c r="M2" i="26"/>
  <c r="B24" i="21" s="1"/>
  <c r="D11" i="26"/>
  <c r="E23" i="21"/>
  <c r="M40" i="24"/>
  <c r="F23" i="21" s="1"/>
  <c r="D45" i="24"/>
  <c r="L45" i="24"/>
  <c r="K45" i="24"/>
  <c r="J45" i="24"/>
  <c r="I45" i="24"/>
  <c r="H45" i="24"/>
  <c r="G45" i="24"/>
  <c r="F45" i="24"/>
  <c r="L41" i="22"/>
  <c r="K41" i="22"/>
  <c r="J41" i="22"/>
  <c r="I41" i="22"/>
  <c r="G41" i="22"/>
  <c r="F41" i="22"/>
  <c r="D41" i="22"/>
  <c r="K4" i="21"/>
  <c r="K6" i="21"/>
  <c r="K7" i="21"/>
  <c r="K5" i="21"/>
  <c r="I14" i="21"/>
  <c r="I18" i="21" s="1"/>
  <c r="K10" i="21"/>
  <c r="K16" i="21"/>
  <c r="K12" i="21"/>
  <c r="C14" i="21"/>
  <c r="C18" i="21" s="1"/>
  <c r="H14" i="21"/>
  <c r="H18" i="21" s="1"/>
  <c r="K8" i="21"/>
  <c r="D14" i="21"/>
  <c r="D18" i="21" s="1"/>
  <c r="E14" i="21"/>
  <c r="E18" i="21" s="1"/>
  <c r="J14" i="21"/>
  <c r="J18" i="21" s="1"/>
  <c r="K11" i="21"/>
  <c r="K13" i="21"/>
  <c r="K3" i="21"/>
  <c r="B14" i="21"/>
  <c r="B18" i="21" s="1"/>
  <c r="F14" i="21"/>
  <c r="F18" i="21" s="1"/>
  <c r="G14" i="21"/>
  <c r="G18" i="21" s="1"/>
  <c r="K9" i="21"/>
  <c r="B34" i="21" l="1"/>
  <c r="B38" i="21" s="1"/>
  <c r="C34" i="21"/>
  <c r="C38" i="21" s="1"/>
  <c r="H34" i="21"/>
  <c r="H38" i="21" s="1"/>
  <c r="G34" i="21"/>
  <c r="G38" i="21" s="1"/>
  <c r="I34" i="21"/>
  <c r="I38" i="21" s="1"/>
  <c r="J34" i="21"/>
  <c r="J38" i="21" s="1"/>
  <c r="E34" i="21"/>
  <c r="E38" i="21" s="1"/>
  <c r="D34" i="21"/>
  <c r="D38" i="21" s="1"/>
  <c r="K23" i="21"/>
  <c r="F34" i="21"/>
  <c r="F38" i="21" s="1"/>
  <c r="M11" i="35"/>
  <c r="K32" i="21"/>
  <c r="M11" i="34"/>
  <c r="M11" i="33"/>
  <c r="M11" i="32"/>
  <c r="M11" i="31"/>
  <c r="M11" i="30"/>
  <c r="M11" i="29"/>
  <c r="M11" i="28"/>
  <c r="K24" i="21"/>
  <c r="M11" i="27"/>
  <c r="M11" i="26"/>
  <c r="M45" i="24"/>
  <c r="K14" i="21"/>
  <c r="K18" i="21" s="1"/>
  <c r="K34" i="21" l="1"/>
  <c r="K38" i="21" s="1"/>
</calcChain>
</file>

<file path=xl/connections.xml><?xml version="1.0" encoding="utf-8"?>
<connections xmlns="http://schemas.openxmlformats.org/spreadsheetml/2006/main">
  <connection id="1" keepAlive="1" name="erpsqlal LogosFM_Analytics General Ledger" type="5" refreshedVersion="4" deleted="1" background="1" saveData="1">
    <dbPr connection="" command="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6">
    <s v="erpsqlal LogosFM_Analytics General Ledger"/>
    <s v="{[GL Account].[Account Type].&amp;[Expenses]}"/>
    <s v="{[Journal].[Process Status].&amp;[Posted]}"/>
    <s v="{[Project].[L2 - Project Code].[All]}"/>
    <s v="{[Organization Set].[Organization].[Level 1].&amp;[410  RSA CAPITAL PROJECTS]}"/>
    <s v="{[Organization Set].[Organization].[Level 1].&amp;[400  SCHOOL CAPITAL PROJECTS]}"/>
    <s v="{[Organization Set].[Organization].[Level 1].&amp;[405  FIRE SERVICE CAPITAL PROJ]}"/>
    <s v="{[Organization Set].[Organization].[Level 1].&amp;[415  SEWAGE &amp; WATER FACILITIES]}"/>
    <s v="{[Organization Set].[Organization].[Level 1].&amp;[420  LANDFILL CAPITAL PROJECTS]}"/>
    <s v="{[Organization Set].[Organization].[Level 1].&amp;[445  EMERG/DISASTER CAP PROJ],[Organization Set].[Organization].[Level 1].&amp;[425  AMBULANCE &amp; EMS CAP. PROJ]}"/>
    <s v="{[Organization Set].[Organization].[Level 1].&amp;[430  ROADS &amp; BRIDGES CAP. PROJ]}"/>
    <s v="{[Organization Set].[Organization].[Level 1].&amp;[435  BORO FACILITIES CAP PROJ]}"/>
    <s v="{[Organization Set].[Organization].[Level 1].&amp;[440  CULTURAL &amp; REC. SVCS. CAP PROJ]}"/>
    <s v="{[Organization Set].[Organization].[Level 1].&amp;[450  PORT INFRA/CAPTL PROJECTS]}"/>
    <s v="{[Organization Set].[Organization].[Level 1].&amp;[480  MISCELLANEOUS CAPITAL PROJECTS]}"/>
    <s v="{[Organization Set].[Organization].[Level 1].&amp;[490  INFRASTRUCTURE CAPITAL PROJECTS]}"/>
  </metadataStrings>
  <mdxMetadata count="1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  <mdx n="0" f="s">
      <ms ns="11" c="0"/>
    </mdx>
    <mdx n="0" f="s">
      <ms ns="12" c="0"/>
    </mdx>
    <mdx n="0" f="s">
      <ms ns="13" c="0"/>
    </mdx>
    <mdx n="0" f="s">
      <ms ns="14" c="0"/>
    </mdx>
    <mdx n="0" f="s">
      <ms ns="15" c="0"/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<sst xmlns="http://schemas.openxmlformats.org/spreadsheetml/2006/main" count="3418" uniqueCount="1352">
  <si>
    <t>Fiscal Calendar 2017</t>
  </si>
  <si>
    <t>Organization Set.Organization</t>
  </si>
  <si>
    <t>Account Type</t>
  </si>
  <si>
    <t>Expenses</t>
  </si>
  <si>
    <t>Process Status</t>
  </si>
  <si>
    <t>Posted</t>
  </si>
  <si>
    <t>L2 - Project Code</t>
  </si>
  <si>
    <t>All</t>
  </si>
  <si>
    <t>Actual Amount</t>
  </si>
  <si>
    <t>Grand Total</t>
  </si>
  <si>
    <t>Fiscal Calendar 2016</t>
  </si>
  <si>
    <t>Fiscal Calendar 2015</t>
  </si>
  <si>
    <t>Fiscal Calendar 2014</t>
  </si>
  <si>
    <t>Fiscal Calendar 2013</t>
  </si>
  <si>
    <t>Fiscal Calendar 2012</t>
  </si>
  <si>
    <t>Fiscal Calendar 2011</t>
  </si>
  <si>
    <t>Fiscal Calendar 2010</t>
  </si>
  <si>
    <t>Fiscal Calendar 2009</t>
  </si>
  <si>
    <t>45270 - WEST LAKES FSA SAFER GRANTS</t>
  </si>
  <si>
    <t>45101 - WASILLA-LAKES FSA STATION 62</t>
  </si>
  <si>
    <t>30036 - MIDWAY RSA #9</t>
  </si>
  <si>
    <t>30037 - FAIRVIEW RSA #14</t>
  </si>
  <si>
    <t>30038 - CASWELL RSA #15</t>
  </si>
  <si>
    <t>30039 - SOUTH COLONY RSA #16</t>
  </si>
  <si>
    <t>30040 - KNIK RSA #17</t>
  </si>
  <si>
    <t>30041 - LAZY MOUNTAIN RSA #19</t>
  </si>
  <si>
    <t>30042 - WILLOW RSA #20</t>
  </si>
  <si>
    <t>30043 - BIG LAKE RSA #21</t>
  </si>
  <si>
    <t>30044 - NORTH COLONY RSA #23</t>
  </si>
  <si>
    <t>30045 - BOGARD RSA #25</t>
  </si>
  <si>
    <t>30046 - BUTTE RSA #26</t>
  </si>
  <si>
    <t>30047 - MEADOW LAKES RSA #27</t>
  </si>
  <si>
    <t>30048 - GOLD TRAIL RSA #28</t>
  </si>
  <si>
    <t>30049 - TALKEETNA RSA #29</t>
  </si>
  <si>
    <t>30050 - TRAPPER CREEK RSA #30</t>
  </si>
  <si>
    <t>30051 - ALPINE RSA #31</t>
  </si>
  <si>
    <t>30071 - BACK ACRES AVE BRDGE/BODENBURG CRK BRIDG</t>
  </si>
  <si>
    <t>30092 - RSA EQUIPMENT PURCHASE/UPGRADE</t>
  </si>
  <si>
    <t>30093 - USFWS FISH PASSAGE PROJECT MGMT</t>
  </si>
  <si>
    <t>30099 - PARKS HIGHWAY CONNECTIONS</t>
  </si>
  <si>
    <t>30114 - FISH PASSAGE IMPROVEMENTS</t>
  </si>
  <si>
    <t>35020 - HORSESHOE LAKE ROADS</t>
  </si>
  <si>
    <t>35250 - PAVING/DUST CNTRL 2003 RSA 14 FAIRVIEW</t>
  </si>
  <si>
    <t>35257 - PAVING/DUST CONTROL 2003 RSA 25 BOGARD</t>
  </si>
  <si>
    <t>35258 - PAVING/DUST CONTROL 2003 RSA 26 BUTTE</t>
  </si>
  <si>
    <t>35260 - PAVING/DUST CNTRL 2003 RSA 28 GOLD TRAIL</t>
  </si>
  <si>
    <t>35268 - PAVING/DUST CONTROL 2004 RSA 9 MIDWAY</t>
  </si>
  <si>
    <t>35270 - DUST CONTROL 2004 RSA 16 SOUTH COLONY</t>
  </si>
  <si>
    <t>35273 - PAVING/DUST CONTROL 2004 RSA 21 BIG LAKE</t>
  </si>
  <si>
    <t>35274 - PAVING/DUST CONTROL 2004 RSA 25 BOGARD</t>
  </si>
  <si>
    <t>35275 - PAVING/DUST CONTROL 2004 RSA 26 BUTTE</t>
  </si>
  <si>
    <t>35276 - PAVING/DUST CONTROL 2004 RSA 27 MDW LKS</t>
  </si>
  <si>
    <t>35278 - PAVING/DUST CONTROL 2004 RSA 28 GOLD TRL</t>
  </si>
  <si>
    <t>35285 - PAVE/DUST CNTRL 2005 RSA 14 FAIRVIEW</t>
  </si>
  <si>
    <t>35287 - PAVE/DUST CNTRL 2005 RSA 17 KNIK</t>
  </si>
  <si>
    <t>35289 - DUST CONTROL  2005 RSA 20 WILLOW</t>
  </si>
  <si>
    <t>35291 - PAVE/DUST/CHIPSEAL 2005 RSA 21 BIG LAKE</t>
  </si>
  <si>
    <t>35292 - PAVE/DUST CNTRL 2005 RSA 25 BOGARD</t>
  </si>
  <si>
    <t>35313 - DUST CNTL/CHIPSEAL 2006 RSA 29 TALKEETNA</t>
  </si>
  <si>
    <t>35316 - PAVE/DUST CNTRL 2007 RSA 9 MIDWAY</t>
  </si>
  <si>
    <t>35317 - PAVE/DUST CNTRL 2007 RSA 14 FAIRVIEW</t>
  </si>
  <si>
    <t>35318 - PAVE/DUST CNTRL 2007 RSA 16 SO COLONY</t>
  </si>
  <si>
    <t>35319 - PAVE/DUST CNTRL 2007 RSA 17 KNIK</t>
  </si>
  <si>
    <t>35321 - DUST CONTROL 2007 RSA 20 WILLOW</t>
  </si>
  <si>
    <t>35326 - PAVE/DUST CNTRL 2007 RSA 28 GOLD TRAILS</t>
  </si>
  <si>
    <t>35356 - DUST CONTROL 2009 RSA 28 GOLD TRAILS</t>
  </si>
  <si>
    <t>35358 - DUST CONTROL 2009 RSA 31 ALPINE</t>
  </si>
  <si>
    <t>35363 - DUST CONTROL 2010 RSA 9 MIDWAY</t>
  </si>
  <si>
    <t>35364 - DUST CONTROL 2010 RSA 14 FAIRVIEW</t>
  </si>
  <si>
    <t>35366 - DUST CONTROL 2010 RSA 16 SOUTH COLONY</t>
  </si>
  <si>
    <t>35372 - DUST CONTROL 2010 RSA 25 BOGARD</t>
  </si>
  <si>
    <t>35375 - DUST CONTROL 2010 RSA 28 GOLD TRAIL</t>
  </si>
  <si>
    <t>35378 - DUST CONTROL RSA 31 ALPINE</t>
  </si>
  <si>
    <t>35380 - DUST CONTROL 2011 RSA 9 MIDWAY</t>
  </si>
  <si>
    <t>35381 - DUST CONTROL 2011 RSA 14 FAIRVIEW</t>
  </si>
  <si>
    <t>35383 - DUST CONTROL 2011 RSA 16 SOUTH COLONY</t>
  </si>
  <si>
    <t>35384 - DUST CONTROL 2011 RSA 17 KNIK</t>
  </si>
  <si>
    <t>35387 - DUST CONTROL 2011 RSA 21 BIG LAKE</t>
  </si>
  <si>
    <t>35389 - DUST CONTROL 2011 RSA 25 BOGARD</t>
  </si>
  <si>
    <t>35392 - DUST CONTROL 2011 RSA 28 GOLD TRAIL</t>
  </si>
  <si>
    <t>35393 - DUST CONTROL 2012 RSA 20 GRTR WILLOW</t>
  </si>
  <si>
    <t>35394 - DUST CONTROL 2012 RSA 21 BIG LAKE</t>
  </si>
  <si>
    <t>35395 - DUST CONTROL 2012 RSA 29 GRTR TALKEETNA</t>
  </si>
  <si>
    <t>35396 - DUST CONTROL 2012 RSA 9 MIDWAY</t>
  </si>
  <si>
    <t>35397 - DUST CONTROL 2012 RSA 16 SOUTH COLONY</t>
  </si>
  <si>
    <t>35398 - DUST CONTROL 2012 RSA 25 BOGARD</t>
  </si>
  <si>
    <t>35399 - DUST CONTROL 2012 RSA 27 MEADOW LKS</t>
  </si>
  <si>
    <t>35417 - DUST CONTROL 2013 RSA 29 TALKEETNA</t>
  </si>
  <si>
    <t>35419 - DUST CONTROL 2013 RSA 14 FAIRVIEW</t>
  </si>
  <si>
    <t>35421 - DUST CONTROL 2013 RSA 16 SOUTH COLONY</t>
  </si>
  <si>
    <t>35422 - DUST CONTROL 2013 RSA 17 KNIK</t>
  </si>
  <si>
    <t>35424 - DUST CONTROL 2013 RSA 27 MEADOW LKS</t>
  </si>
  <si>
    <t>35425 - DUST CONTROL 2013 RSA 28 GOLD TRAILS</t>
  </si>
  <si>
    <t>35429 - DUST CONTROL RSA 16 SOUTH COLONY</t>
  </si>
  <si>
    <t>35432 - DUST CONTROL 2014 RSA 21 BIG LAKE</t>
  </si>
  <si>
    <t>35434 - DUST CONTROL 2014 RSA 26 BUTTE</t>
  </si>
  <si>
    <t>35435 - DUST CONTROL 2014 RSA 27 MEADOW LAKES</t>
  </si>
  <si>
    <t>35441 - DUST CONTROL RSA 17 KNIK</t>
  </si>
  <si>
    <t>35446 - DUST CONTROL 2016 RSA 28 GOLD TRAILS</t>
  </si>
  <si>
    <t>60105 - WEST RANGEVIEW DRIVE LID #566</t>
  </si>
  <si>
    <t>410  RSA CAPITAL PROJECTS</t>
  </si>
  <si>
    <t>30112 - MDW LAKES AREA &amp; SETTLERS BAY RD CULVERT REP.</t>
  </si>
  <si>
    <t>30113 - HIDDEN HILLS CULVERT REPLACEMENT</t>
  </si>
  <si>
    <t>35427 - DUST CONTROL 2014 RSA 9 MIDWAY</t>
  </si>
  <si>
    <t>35443 - DUST CONTROL RSA 20 WILLOW</t>
  </si>
  <si>
    <t>35445 - DUST CONTROL RSA 25 BOGARD</t>
  </si>
  <si>
    <t>60104 - W MOLLIES CIR PAVING LID #550</t>
  </si>
  <si>
    <t xml:space="preserve"> -</t>
  </si>
  <si>
    <t>35245 - PT MACKENZIE ROAD IMPROVEMENTS</t>
  </si>
  <si>
    <t>35414 - DUST CONTROL 2013 RSA 20 WILLOW</t>
  </si>
  <si>
    <t>35430 - DUST CONTROL 2014 RSA 17 KNIK</t>
  </si>
  <si>
    <t>35431 - DUST CONTROL 2014 RSA 20 WILLOW</t>
  </si>
  <si>
    <t>35438 - DUST CONTROL 2014 ODSATHER CIRCLE PAVING</t>
  </si>
  <si>
    <t>35440 - DUST CONTROL RSA 14 FAIRVIEW</t>
  </si>
  <si>
    <t>35442 - DUST CONTROL 2015 RSA 17  KNIK</t>
  </si>
  <si>
    <t>35444 - DUST CONTROL RSA 21 BIG LAKE</t>
  </si>
  <si>
    <t>35447 - DUST CONTROL RSA 27 MEADOW LAKES</t>
  </si>
  <si>
    <t>35448 - DUST CONTROL RSA 28 GOLD TRAILS</t>
  </si>
  <si>
    <t>35449 - DUST CONTROL RSA TALKEETNA</t>
  </si>
  <si>
    <t>60103 - S VIEWPORT WAY &amp; W OVERVIEW PAVING LID #498</t>
  </si>
  <si>
    <t>30111 - KNIK GOOSE BAY &amp; FOOTHILLS DRAINAGE</t>
  </si>
  <si>
    <t>35415 - DUST CONTROL 2013 RSA 21 BIG LAKE</t>
  </si>
  <si>
    <t>35418 - DUST CONTROL 2013 RSA 9 MIDWAY</t>
  </si>
  <si>
    <t>35423 - DUST CONTROL 2013 RSA 25 BOGARD</t>
  </si>
  <si>
    <t>35428 - DUST CONTROL 2014 RSA 14 FAIRVIEW</t>
  </si>
  <si>
    <t>45131 - SPRUCE BARK BEETLE</t>
  </si>
  <si>
    <t>75006 - RIVER MANAGEMENT PROGRAM</t>
  </si>
  <si>
    <t>30100 - BRYANT ROAD FISH PASSAGE IMPROVEMENT</t>
  </si>
  <si>
    <t>30107 - LITTLE SU TRIBUTARY AT EDGERTON FISH PSG</t>
  </si>
  <si>
    <t>35400 - DUST CONTROL 2012 RSA 28 GOLD TRAILS</t>
  </si>
  <si>
    <t>35407 - SULLIVAN &amp; CAUDILL RD UPGRADE</t>
  </si>
  <si>
    <t>60101 - CREEKSHORE &amp; BROOKRIDGE RD PAVING LID #457</t>
  </si>
  <si>
    <t>60102 - WEST METCALF CIRCLE PAVING LID #466</t>
  </si>
  <si>
    <t>30098 - CULVERT REPLACEMENT PROGRAM</t>
  </si>
  <si>
    <t>30103 - WEST BIG LAKE ACCESS ROAD</t>
  </si>
  <si>
    <t>30109 - HORSESHOE LAKE CULVERTS REPLACEMENT</t>
  </si>
  <si>
    <t>30110 - CASWELL LAKES CULVERT REPLACEMENTS</t>
  </si>
  <si>
    <t>35000 - ROAD PROGRAM PENDING APPROVED SCOPE/BUDG</t>
  </si>
  <si>
    <t>35010 - WILLOW (RSA 20) EMERGENCY RD REPAIRS</t>
  </si>
  <si>
    <t>35342 - DUST CONTROL 2008 RSA 31 ALPINE</t>
  </si>
  <si>
    <t>35345 - RSA #17 KNIK MISC PAVING/DUST CNTRL</t>
  </si>
  <si>
    <t>35346 - RSA #27 MDW LKS MISC PAVING/DUST CNTRL</t>
  </si>
  <si>
    <t>35347 - RSA #28 GOLD TRLS MISC PAVING/DUST CNTRL</t>
  </si>
  <si>
    <t>35355 - DUST CONTROL 2009 RSA 27 MEADOW LKS</t>
  </si>
  <si>
    <t>35368 - DUST CONTROL RSA 19 LAZY MTN</t>
  </si>
  <si>
    <t>35376 - DUST CONTROL 2010 RSA 29 GRTR TALKEETNA</t>
  </si>
  <si>
    <t>60096 - NORTH EDENFIELD ROAD PAVING LID #443</t>
  </si>
  <si>
    <t>60097 - CENTENNIAL'S END SUBD PAVING LID #444</t>
  </si>
  <si>
    <t>60098 - LEOTA ST ROAD PAVING LID #445</t>
  </si>
  <si>
    <t>60100 - APRYL LN &amp; S FRANCE CT ROAD PAVING LID #452</t>
  </si>
  <si>
    <t>30084 - FISH PASSAGE CONSTRUCTION</t>
  </si>
  <si>
    <t>30101 - WASILLA CREEK FISH PASSAGE IMPROVEMENTS</t>
  </si>
  <si>
    <t>30102 - SULLIVAN AVE. BIOENGINEERING PROJECT</t>
  </si>
  <si>
    <t>30104 - NELSON ROAD GRAVEL AND CULVERTS</t>
  </si>
  <si>
    <t>30105 - WASILLA CRK AT GRANTHAM DR FISH PASSAGE</t>
  </si>
  <si>
    <t>30106 - COTTONWOOD CRK AT ENGSTROM RD FISH PSG</t>
  </si>
  <si>
    <t>30108 - MAT-SU STREAMBANK AND LAKESHORE REVEG.</t>
  </si>
  <si>
    <t>35367 - DUST CONTROL 2010 RSA 17 KNIK</t>
  </si>
  <si>
    <t>35369 - DUST CONTROL 2010 RSA 20 GRTR WILLOW</t>
  </si>
  <si>
    <t>35370 - DUST CONTROL 2010 RSA 21 BIG LAKE</t>
  </si>
  <si>
    <t>35373 - DUST CONTROL 2010 RSA 26 GRTR BUTTE</t>
  </si>
  <si>
    <t>35374 - DUST CONTROL 2010 RSA 27 MEADOW LKS</t>
  </si>
  <si>
    <t>60093 - AVIATOR SUBDIVISION ROAD PAVING LID #437</t>
  </si>
  <si>
    <t>60094 - ASHWOOD LOOP AREA ROAD PAVING LID #438</t>
  </si>
  <si>
    <t>60095 - ALYESKA/TAHOE DRIVES ROAD PAVING LID #440</t>
  </si>
  <si>
    <t>30085 - LITTLE MEADOW CREEK CULVERT REPLACEMENT</t>
  </si>
  <si>
    <t>30090 - COLTER CRK AT N. SITZE RD. CULVERT</t>
  </si>
  <si>
    <t>30091 - COTTONWOOD CRK AT ENGSTROM RD CULVERT</t>
  </si>
  <si>
    <t>30096 - CRABB/WELTIN/EDGERTON CULVERT UPG.</t>
  </si>
  <si>
    <t>30097 - RUSSETT ROAD CULVERT REPLACEMENTS</t>
  </si>
  <si>
    <t>35016 - KNIK (RSA 17) EMERGENCY ROAD REPAIRS</t>
  </si>
  <si>
    <t>35019 - ABBY BLVD RAILROAD CROSSING</t>
  </si>
  <si>
    <t>35340 - DUST CONTROL 2008 RSA 28 GOLD TRAILS</t>
  </si>
  <si>
    <t>35343 - DUST CONTROL 2008 HIDDEN HILLS</t>
  </si>
  <si>
    <t>35348 - DUST CONTROL 2009 RSA 9 MIDWAY</t>
  </si>
  <si>
    <t>35349 - DUST CONTROL 2009 RSA 14 FAIRVIEW</t>
  </si>
  <si>
    <t>35350 - DUST CONTROL 2009 RSA 16 SOUTH COLONY</t>
  </si>
  <si>
    <t>35351 - DUST CONTROL 2009 RSA 17 KNIK</t>
  </si>
  <si>
    <t>35352 - DUST CONTROL 2009 RSA 19 LAZY MTN</t>
  </si>
  <si>
    <t>35353 - DUST CONTROL 2009 RSA 25 BOGARD</t>
  </si>
  <si>
    <t>35354 - DUST CONTROL 2009 RSA 26 BUTTE</t>
  </si>
  <si>
    <t>35361 - DUST CONTROL 2009 RSA 20 GRTR WILLOW</t>
  </si>
  <si>
    <t>35362 - DUST CONTROL 2009 RSA 21 BIG LAKE</t>
  </si>
  <si>
    <t>60092 - GOLDEN CIRCLE ROAD PAVING LID #435</t>
  </si>
  <si>
    <t>35263 - PAVE &amp; UPGRADE SEWARD MERIDIAN PKWY 2003</t>
  </si>
  <si>
    <t>35279 - PAVING KENNEDY LK TERRACE SUBD RSA 28</t>
  </si>
  <si>
    <t>35280 - DUST CONTROL 2004 RSA 29 TALKEETNA</t>
  </si>
  <si>
    <t>35281 - DUST CONTROL 2004 RSA 31 ALPINE</t>
  </si>
  <si>
    <t>35283 - PAVE 2004 CITY OF PALMER/WASILLA/HOUSTON</t>
  </si>
  <si>
    <t>35330 - DUST CONTROL 2008 RSA 9 MIDWAY</t>
  </si>
  <si>
    <t>35331 - DUST CONTROL 2008 RSA 14 FAIRVIEW</t>
  </si>
  <si>
    <t>35332 - DUST CONTROL 2008 RSA 16 SOUTH COLONY</t>
  </si>
  <si>
    <t>35333 - DUST CONTROL 2008 RSA 17 KNIK</t>
  </si>
  <si>
    <t>35334 - DUST CONTROL 2008 RSA 19 LAZY MTN</t>
  </si>
  <si>
    <t>35335 - DUST CONTROL 2008 RSA 20 WILLOW</t>
  </si>
  <si>
    <t>35337 - DUST CONTROL 2008 RSA 25 BOGARD</t>
  </si>
  <si>
    <t>35338 - DUST CONTROL 2008 RSA 26 BUTTE</t>
  </si>
  <si>
    <t>35339 - DUST CONTROL 2008 RSA 27 MEADOW LKS</t>
  </si>
  <si>
    <t>35341 - DUST CONTROL 2008 RSA 29 TALKEETNA</t>
  </si>
  <si>
    <t>35357 - DUST CONTROL 2009 RSA 29 TALKEETNA</t>
  </si>
  <si>
    <t>35360 - PAVE 2009 CITY HOUSTON/PALMER/WASILLA</t>
  </si>
  <si>
    <t>60090 - MTN CREST DRIVE ROAD PAVING LID #428</t>
  </si>
  <si>
    <t>60091 - SHEENA MAY &amp; PINWYCK EST RD PAVING LID #429</t>
  </si>
  <si>
    <t>25038 - LANDFILL EXPANSION (CENTRAL &amp; BIG LAKE)</t>
  </si>
  <si>
    <t>Column Labels</t>
  </si>
  <si>
    <t>Project and subproject</t>
  </si>
  <si>
    <t>40001 - SCHOOL DISTRICT NEW LOADER</t>
  </si>
  <si>
    <t>40002 - VOCATIONAL TRAINING PROGRAM SUPPLIES</t>
  </si>
  <si>
    <t>40003 - SCHOOL DISTRICT ROAD GRADER</t>
  </si>
  <si>
    <t>40004 - SCHOOL DISTRICT STORAGE BUILDING</t>
  </si>
  <si>
    <t>40005 - DISTRICT WAREHOUSE IMPROVEMENTS</t>
  </si>
  <si>
    <t>40023 - IDITAROD ELEMENTARY SCHOOL</t>
  </si>
  <si>
    <t>40027 - SUTTON ELEMENTARY SCHOOL</t>
  </si>
  <si>
    <t>40028 - MID-VALLEY HIGH SCHOOL</t>
  </si>
  <si>
    <t>40029 - BIRCHTREE ELEMENTARY SCHOOL</t>
  </si>
  <si>
    <t>40032 - ALASKA MIDDLE COLLEGE</t>
  </si>
  <si>
    <t>40033 - FRONTERAS SPANISH IMMERSION CHARTER SCHOOL</t>
  </si>
  <si>
    <t>40034 - WASILLA MIDDLE SCHOOL</t>
  </si>
  <si>
    <t>40035 - GLACIER VIEW SCHOOL</t>
  </si>
  <si>
    <t>40036 - AMERICAN ACADEMY CHARTER SCHOOL</t>
  </si>
  <si>
    <t>40038 - MIDNIGHT SUN CHARTER SCHOOL</t>
  </si>
  <si>
    <t>40039 - PIONEER PEAK ELEMENTARY</t>
  </si>
  <si>
    <t>40041 - BIG LAKE ELEM. SCHOOL SITE/RENO/RENEW</t>
  </si>
  <si>
    <t>40042 - BIG LAKE ELEMENTARY SCHOOL ROOF</t>
  </si>
  <si>
    <t>40043 - BUTTE ELEMENTARY SCHOOL</t>
  </si>
  <si>
    <t>40044 - HOUSTON MIDDLE SCHOOL</t>
  </si>
  <si>
    <t>40045 - COLONY HS &amp; MS VIDEO SURVEILLANCE</t>
  </si>
  <si>
    <t>40075 - GOOSE BAY ELEMENTARY SCHOOL</t>
  </si>
  <si>
    <t>40076 - COLONY SENIOR HIGH SCHOOL</t>
  </si>
  <si>
    <t>40080 - AFJROTC AEROSPACE SCIENCE &amp; LEADERSHIP</t>
  </si>
  <si>
    <t>40081 - HIGH SCHOOL CYBER CENTERS</t>
  </si>
  <si>
    <t>40082 - CHARTER SCHOOLS TECH. &amp; PE EQUIP. UPGRADES</t>
  </si>
  <si>
    <t>40083 - SCHOOL STEM EXPANSION INITIATIVE</t>
  </si>
  <si>
    <t>40084 - SCHOOL DISTRICT WIRELESS (DISTRICTWIDE)</t>
  </si>
  <si>
    <t>40085 - SCHOOL DISTRICT NETWORK INFRA. (DISTRICTWIDE)</t>
  </si>
  <si>
    <t>40086 - WILLOW ELEMENTARY SCHOOL</t>
  </si>
  <si>
    <t>40088 - SCHOOL DISTRICT PRESCHOOL PROGRAM</t>
  </si>
  <si>
    <t>40091 - SCHOOL DISTRICT LIBRARY &amp; TECH. UPGRADES</t>
  </si>
  <si>
    <t>40092 - Glacier View Addition</t>
  </si>
  <si>
    <t>40093 - SWANSON ELEMENTARY SCHOOL</t>
  </si>
  <si>
    <t>40098 - PALMER HIGH SCHOOL</t>
  </si>
  <si>
    <t>40099 - TRAPPER CREEK ELEMENTARY</t>
  </si>
  <si>
    <t>40108 - COTTONWOOD CREEK ELEMENTARY</t>
  </si>
  <si>
    <t>40112 - SNOWSHOE ELEMENTARY SCHOOL</t>
  </si>
  <si>
    <t>40124 - TALKEETNA SCHOOL ADDN/RENOV</t>
  </si>
  <si>
    <t>40128 - MEADOW LAKES ELEMENTARY SCHOOL</t>
  </si>
  <si>
    <t>40131 - HOUSTON HIGH SCHOOL</t>
  </si>
  <si>
    <t>40132 - BURCHELL HS (ALTERNATIVE) ADDN &amp; ALTER</t>
  </si>
  <si>
    <t>40136 - WASILLA HIGH SCHOOL</t>
  </si>
  <si>
    <t>40137 - SCHOOL DIST. RENOVATION &amp; RENEWAL - FY01</t>
  </si>
  <si>
    <t>40138 - SHERROD ELEMENTARY REPLACEMENT</t>
  </si>
  <si>
    <t>40139 - SCHOOL DISTRICT TECHNOLOGY (DISTRICTWIDE)</t>
  </si>
  <si>
    <t>40144 - CAREER CENTER/VOCATIONAL HIGH SCHOOL</t>
  </si>
  <si>
    <t>40145 - NUTRITION SERVICES CENTER</t>
  </si>
  <si>
    <t>40146 - WASILLA AREA ELEMENTARY SCHOOL</t>
  </si>
  <si>
    <t>40147 - PALMER ALTERNATIVE SCHOOL - PHASE II</t>
  </si>
  <si>
    <t>40154 - SCHOOL DIST RENEW/RENO PHONE &amp; INTERCOM</t>
  </si>
  <si>
    <t>40159 - PALMER ACADEMY CHARTER SCHOOL</t>
  </si>
  <si>
    <t>40160 - SU VALLEY RENOVATION/RENEWAL</t>
  </si>
  <si>
    <t>40161 - KNIK GOOSE BAY ELEMENTARY SCHOOL</t>
  </si>
  <si>
    <t>40162 - SOUTH PALMER AREA ELEMENTARY</t>
  </si>
  <si>
    <t>40163 - WASILLA HIGH REMODEL PHASE III</t>
  </si>
  <si>
    <t>40164 - WASILLA MS CAFETERIA ADDN &amp; REMODEL</t>
  </si>
  <si>
    <t>40165 - SU VALLEY HIGH DEMOLITION COSTS</t>
  </si>
  <si>
    <t>40166 - SU VALLEY HIGH INTERIM COSTS</t>
  </si>
  <si>
    <t>40167 - SU VALLEY HIGH NEW CONSTRUCTION</t>
  </si>
  <si>
    <t>40169 - SU VALLEY SCHOOL WOOD BOILER</t>
  </si>
  <si>
    <t>40170 - DISTRICT WIDE SAFETY &amp; SECURITY UPG</t>
  </si>
  <si>
    <t>40171 - WASILLA HIGH SCHOOL FIRE HYDRANT INSTALL</t>
  </si>
  <si>
    <t>40172 - WASILLA HIGH SITE CIRC &amp; PARKING/SAFETY IMP</t>
  </si>
  <si>
    <t>40173 - COTTONWOOD CRK SITE CIRC &amp; PARKING/SFTY IMP</t>
  </si>
  <si>
    <t>40174 - PALMER HIGH SCHOOL ORIG BLDG ROOF RPLCMNT</t>
  </si>
  <si>
    <t>40175 - SU VALLEY SCHOOL UPGRADES</t>
  </si>
  <si>
    <t>40176 - SCHOOL FIRE ALARM SYSTEM REPL. (10 SCHOOLS)</t>
  </si>
  <si>
    <t>40177 - SCHOOL ROOF REPL. (7 SCHOOLS &amp; ADMIN BLDG)</t>
  </si>
  <si>
    <t>40178 - SCHOOL FLOORING REPLACEMENT (8 SCHOOLS)</t>
  </si>
  <si>
    <t>40179 - SCHOOL ADA PARKING AND ACCESS (3 SCHOOLS)</t>
  </si>
  <si>
    <t>40180 - BIG LAKE ELEMENTARY SCHOOL RENOVATION</t>
  </si>
  <si>
    <t>40181 - PALMER HIGH SCHOOL RENOVATION</t>
  </si>
  <si>
    <t>40182 - PALMER HS/COLONY HS ATHLETIC FIELD IMP.</t>
  </si>
  <si>
    <t>40183 - WASILLA HS/HOUSTON HS ATHLETIC FIELD IMP.</t>
  </si>
  <si>
    <t>40184 - FIRE ALARM REPLACEMENT, 3 SCHOOLS</t>
  </si>
  <si>
    <t>40185 - RESTROOM RENOVATION, 6 SCHOOLS</t>
  </si>
  <si>
    <t>40186 - FLOORING REPLACEMENT, 7 SCHOOLS</t>
  </si>
  <si>
    <t>40187 - NEW KNIK AREA MIDDLE/HIGH SCHOOL (REDINGTON MS/HS)</t>
  </si>
  <si>
    <t>40188 - VALLEY PATHWAYS SCHOOL</t>
  </si>
  <si>
    <t>40189 - MAT-SU DAY SCHOOL</t>
  </si>
  <si>
    <t>40190 - MAT-SU CAREER &amp; TECH HS ADDITION</t>
  </si>
  <si>
    <t>40191 - IDITAROD ELEMENTARY SCHOOL REPLACEMENT</t>
  </si>
  <si>
    <t>40192 - NEW KNIK AREA ELEMENTARY SCHOOL (DENA'INA)</t>
  </si>
  <si>
    <t>40193 - DISTRICTWIDE PHYSICAL EDUCATION IMP.</t>
  </si>
  <si>
    <t>40194 - EMERG. POWER GEN. &amp; SWITCH GEAR (9 SCHOOLS)</t>
  </si>
  <si>
    <t>40195 - HOUSTON MS/PALMER MS LOCKER REPLACE.</t>
  </si>
  <si>
    <t>40196 - DISTRICTWIDE ADA UPGRADES</t>
  </si>
  <si>
    <t>40197 - ATHLETIC FIELD IMPROVEMENTS</t>
  </si>
  <si>
    <t>40198 - DISTRICTWIDE ENERGY UPGRADES</t>
  </si>
  <si>
    <t>40199 - DISTRICTWIDE HVAC UPGRADES</t>
  </si>
  <si>
    <t>40200 - HOUSTON HIGH SCHOOL EXTERIOR ENVELOPE UPGRADES</t>
  </si>
  <si>
    <t>40202 - FRONTERAS SCHOOL</t>
  </si>
  <si>
    <t>40203 - TWINDLY BRIDGE CHARTER SCHOOL</t>
  </si>
  <si>
    <t>47510 - EARTHQUAKE HAZARDS RED. PROGRAM (MSBSD)</t>
  </si>
  <si>
    <t>65001 - SCHOOL BOND ISSUANCE COSTS</t>
  </si>
  <si>
    <t>400  SCHOOL CAPITAL PROJECTS</t>
  </si>
  <si>
    <t>10009 - WILLOW COMMUNITY CENTER</t>
  </si>
  <si>
    <t>15015 - TRAIL DEVELOPMENT</t>
  </si>
  <si>
    <t>45230 - LAKE LOUISE EMERG. RESPONSE BLDG</t>
  </si>
  <si>
    <t>45274 - WILLOW FSA FOUR MILE RD WARM STORAGE BLDG</t>
  </si>
  <si>
    <t>10027 - COTTONWOOD PUBLIC SAFETY BLDG., STN. 65</t>
  </si>
  <si>
    <t>10031 - BREEDEN PUBLIC SAFETY BLDG., STN. 51</t>
  </si>
  <si>
    <t>10038 - WILLOW/HATCHER PASS SUBST</t>
  </si>
  <si>
    <t>10049 - GEORGE E. STEFFES PUBLIC SAFETY BUILDING</t>
  </si>
  <si>
    <t>10053 - Knik Fire Station Adition</t>
  </si>
  <si>
    <t>10127 - PT MACKENZIE PSB STATION 64</t>
  </si>
  <si>
    <t>10132 - MEADOW LKS PUBLIC SAFETY BLDG #72</t>
  </si>
  <si>
    <t>10136 - TALKEETNA (SUNSHINE) FSA SUBSTATIONS #11-2 AND 11-3</t>
  </si>
  <si>
    <t>10140 - WASILLA-LAKES PUBLIC SAFETY BUILDING STN 61</t>
  </si>
  <si>
    <t>10159 - KNIK GOOSEBAY PSB UPGRADES</t>
  </si>
  <si>
    <t>10160 - BUTTE FSA STEFFES PSB STATION 2-2</t>
  </si>
  <si>
    <t>10162 - WILLOW FSA HATCHER PASS PSB (12-2)</t>
  </si>
  <si>
    <t>10164 - WASILLA-LAKES FSA STATION 63</t>
  </si>
  <si>
    <t>10165 - WILLOW PUBLIC SAFETY BUILDING</t>
  </si>
  <si>
    <t>10166 - GREATER PALMER FSA PSB - STATION 35</t>
  </si>
  <si>
    <t>10169 - WASILLA LKS (FAIRVIEW) FIRE STATION #66</t>
  </si>
  <si>
    <t>10175 - WEST LAKES FIRE/AMBULANCE FACILITY, STN. 73</t>
  </si>
  <si>
    <t>10177 - TALKEETNA SPUR FIRE STATION</t>
  </si>
  <si>
    <t>10181 - WASILLA-LAKES PUBLIC SAFETY BUILDING STN 51</t>
  </si>
  <si>
    <t>10183 - CONSTRUCTION, FF&amp;E STATION 6-2</t>
  </si>
  <si>
    <t>20083 - Butte Fire Engin Replace</t>
  </si>
  <si>
    <t>20105 - Willow Fsa Equipment</t>
  </si>
  <si>
    <t>20144 - BUTTE FSA RCFP/VFA</t>
  </si>
  <si>
    <t>20145 - TALKEETNA FSA RCFP/VFA</t>
  </si>
  <si>
    <t>20146 - WILLOW FSA RCFP/VFA</t>
  </si>
  <si>
    <t>20150 - CASWELL LAKES FSA RCFP/VFA</t>
  </si>
  <si>
    <t>20151 - WEST LAKES FSA RCFP/VFA</t>
  </si>
  <si>
    <t>20255 - SUTTON FSA RCFP/VFA</t>
  </si>
  <si>
    <t>20257 - MEADOW LAKES FSA RCFP/VFA</t>
  </si>
  <si>
    <t>20277 - BIG LAKE FSA RCFP/VFA</t>
  </si>
  <si>
    <t>45026 - BUTTE FIRE EQUIPMENT</t>
  </si>
  <si>
    <t>45038 - WILLOW FSA EQUIP-MILLER REACH FIRE REPLC</t>
  </si>
  <si>
    <t>45051 - SUTTON FSA EQUIPMENT/VEHICLES</t>
  </si>
  <si>
    <t>45055 - GREATER PALMER FSA TANKER REPLACEMENT</t>
  </si>
  <si>
    <t>45066 - WASILLA-LAKES FSA EQUIPMENT/VEHICLES</t>
  </si>
  <si>
    <t>45067 - BUTTE FSA TOOLS &amp; EQUIPMENT</t>
  </si>
  <si>
    <t>45071 - GREATER PALMER FSA ENGINE, EQUIPMENT &amp; VEHICLES</t>
  </si>
  <si>
    <t>45076 - WASILLA-LAKES FSA FACILITY UPG./IMP.</t>
  </si>
  <si>
    <t>45078 - WASILLA-LAKES THERMAL IMAGING CAMERAS</t>
  </si>
  <si>
    <t>45080 - WASILLA-LAKES SUPPORT VEHICLE &amp; EQUIP.</t>
  </si>
  <si>
    <t>45085 - BUTTE FSA BUILDING R &amp; R (STNS 21 &amp; 22)</t>
  </si>
  <si>
    <t>45086 - SUTTON FSA FIRE TRAINING BLDG RENOVATION</t>
  </si>
  <si>
    <t>45088 - WEST LAKES (A/K/A MEADOW LAKES) PSB #71</t>
  </si>
  <si>
    <t>45089 - WILLOW FSA BUILDING STN #12-1</t>
  </si>
  <si>
    <t>45093 - SUTTON FSA WELLNESS &amp; FITNESS GRNT PROG</t>
  </si>
  <si>
    <t>45094 - WILLOW FSA PERSONAL PROTECTIVE EQUIPMENT</t>
  </si>
  <si>
    <t>45095 - WASILLA/LAKES 2 PICKUP SUPPORT VEHICLES</t>
  </si>
  <si>
    <t>45102 - WEST LAKES HORSESHOE LK PSB #82</t>
  </si>
  <si>
    <t>45103 - TALKEETNA (JONES) PSB #11-1</t>
  </si>
  <si>
    <t>45104 - WEST LAKES BIG LK PSB STN #81&amp; ANNEX</t>
  </si>
  <si>
    <t>45109 - SUTTON PUBLIC SAFETY BUILDING, STN #1-1</t>
  </si>
  <si>
    <t>45110 - TALKEETNA (SUNSHINE) PSB #11-2 AND 11-3</t>
  </si>
  <si>
    <t>45111 - BIG LAKE FSA LIVE-FIRE TRAINING TOWER</t>
  </si>
  <si>
    <t>45113 - BUTTE FSA BARNHARD PSB #21</t>
  </si>
  <si>
    <t>45115 - GREATER PALMER PSB #33 (PHILLIPS)</t>
  </si>
  <si>
    <t>45129 - TALKEETNA ASSIST. TO FIREFIGHTERS</t>
  </si>
  <si>
    <t>45140 - PALMER FSA FACILITY CONST/RENO/EQUIP PURCH.</t>
  </si>
  <si>
    <t>45141 - BIG LAKE FSA WELLNESS &amp; FITNESS/PPE</t>
  </si>
  <si>
    <t>45142 - BUTTE FSA EQUIPMENT/VEHICLES</t>
  </si>
  <si>
    <t>45146 - WASILLA-LAKES SCBA UPGRADES/MASKS</t>
  </si>
  <si>
    <t>45147 - WASILLA-LAKES FSA PROTECTIVE CLOTHING</t>
  </si>
  <si>
    <t>45148 - WASILLA-LAKES FSA APPARATUS INTERCOM</t>
  </si>
  <si>
    <t>45152 - MEADOW LKS FSA FIRE APPARATUS REPLCMNT</t>
  </si>
  <si>
    <t>45154 - GREATER PALMER FSA ENGINE REPLCMNT</t>
  </si>
  <si>
    <t>45155 - GREATER PALMER PSB STATION 32</t>
  </si>
  <si>
    <t>45157 - WASILLA LKS FSA AFF (CENTRAL)</t>
  </si>
  <si>
    <t>45169 - WASILLA LAKES FSA ENGINE/EQUIPMENT</t>
  </si>
  <si>
    <t>45170 - WASILLA LAKES FSA PHONE/COMM UPGRADE</t>
  </si>
  <si>
    <t>45185 - WASILLA PSB MAINTENANCE SHOP</t>
  </si>
  <si>
    <t>45186 - WASILLA-LKS APPARATUS UPGRADES/IMP.</t>
  </si>
  <si>
    <t>45193 - REGIONAL FIRE TRAINING CTR EQUIPMENT</t>
  </si>
  <si>
    <t>45194 - RESCUE EQUIPMENT GRANTS</t>
  </si>
  <si>
    <t>45200 - WEST LAKES FSA FACILITY UPG./IMP.</t>
  </si>
  <si>
    <t>45209 - BIG LAKE FSA EQUIPMENT/VEHICLES</t>
  </si>
  <si>
    <t>45210 - SUNSHINE VFD EQUIPMENT/VEHICLES</t>
  </si>
  <si>
    <t>45211 - WILLOW FSA/VFD EQUIPMENT/VEHICLES</t>
  </si>
  <si>
    <t>45215 - GREATER PALMER FSA EQUIPMENT/VEHICLES</t>
  </si>
  <si>
    <t>45227 - BUTTE VFD EQUIPMENT/VEHICLES</t>
  </si>
  <si>
    <t>45229 - WASILLA-LKS FSA SITE WORK/LANDSCAPING</t>
  </si>
  <si>
    <t>45238 - CASWELL LKS FSA #135 EQUIP./VEHICLES</t>
  </si>
  <si>
    <t>45239 - BIG LAKE FSA EQUIPMENT/BLDG MAINT. GRANT</t>
  </si>
  <si>
    <t>45240 - TALKEETNA FSA WATER WELLS</t>
  </si>
  <si>
    <t>45241 - TALKEETNA FSA #24 EQUIP./MAINT. GRANT</t>
  </si>
  <si>
    <t>45242 - MDW LKS FSA #34 PURCH. FFE/BLDG. MAINT. GRANT</t>
  </si>
  <si>
    <t>45243 - TALKEETNA FSA EQUIPMENT/VEHICLES</t>
  </si>
  <si>
    <t>45244 - WEST LAKES FSA #136 EQUIPMENT/VEHICLES</t>
  </si>
  <si>
    <t>45247 - FIRE TRAINING EQUIP. PURCH./REPAIR/RPCMNT</t>
  </si>
  <si>
    <t>45249 - MOBILE PUMP TEST UNIT</t>
  </si>
  <si>
    <t>45250 - WEST LAKES FSA FITNESS FACILITY, STN. 81 COMPLEX</t>
  </si>
  <si>
    <t>45252 - CASWELL FSA ASSIST. TO FIREFIGHTERS</t>
  </si>
  <si>
    <t>45253 - CASWELL LAKES FSA STN. 13-1</t>
  </si>
  <si>
    <t>45254 - WEST LAKES FSA NEW FIRE STATION #73</t>
  </si>
  <si>
    <t>45258 - CASWELL LKS FSA CONST./EQUIP. GRANT</t>
  </si>
  <si>
    <t>45260 - WEST LAKES ASSIST. TO FIREFIGHTERS</t>
  </si>
  <si>
    <t>45262 - FIRE SERVICE COMMUNICATION EQUIPMENT</t>
  </si>
  <si>
    <t>45267 - RURAL AMBULANCE DIVS. EQUIPMENT/VEHICLES</t>
  </si>
  <si>
    <t>45268 - SOUTH CENTRAL REGIONAL ES TRAINING CTR</t>
  </si>
  <si>
    <t>45272 - SELF CONTAINED BREATHING APPARATUS</t>
  </si>
  <si>
    <t>45273 - WILLOW FSA CRYSTAL LAKES WARM STORAGE BLDG</t>
  </si>
  <si>
    <t>45280 - CASWELL &amp; WILLOW FSA COMMAND VEHICLE</t>
  </si>
  <si>
    <t>45281 - SUTTON FSA BUILDING REPAIR AND MAINTENANCE</t>
  </si>
  <si>
    <t>45282 - WILLOW FSA NANCY LAKES AREA WARM STORAGE BLDG</t>
  </si>
  <si>
    <t>65010 - STATION 5-1 COP ISSUANCE COSTS</t>
  </si>
  <si>
    <t>70001 - PORT MACKENZIE - PHASE II</t>
  </si>
  <si>
    <t>70007 - PORT BUSINESS DEV. &amp; MARKETING PLAN</t>
  </si>
  <si>
    <t>405  FIRE SERVICE CAPITAL PROJ</t>
  </si>
  <si>
    <t>25035 - LANDFILL (TRANSFER SITES) GATES &amp; IMPRVMNTS</t>
  </si>
  <si>
    <t>35014 - SUBSTANDARD BRIDGE REPLACEMENT</t>
  </si>
  <si>
    <t>35015 - ENGSTROM ROAD</t>
  </si>
  <si>
    <t>35023 - NANCY LAKE ROADS</t>
  </si>
  <si>
    <t>35401 - DOGWOOD AVE/FELTON ST EXT. (PALMER)</t>
  </si>
  <si>
    <t>35409 - WILLOW LK DRIVE UPG., PAVING &amp; EXT.</t>
  </si>
  <si>
    <t>35410 - VINE ROAD UPG. AND PATHWAY</t>
  </si>
  <si>
    <t>45177 - ROAD RIGHT OF WAY ACQUISITIONS</t>
  </si>
  <si>
    <t>47500 - MAINTENANCE SHOP EQUIPMENT/UPGRADE</t>
  </si>
  <si>
    <t>55013 - MAT-SU VALLEY FLOODING, AUGUST 2006</t>
  </si>
  <si>
    <t>55017 - MSB FLOOD EVENT, SEPT. 2012</t>
  </si>
  <si>
    <t>25013 - CENTRAL AREA MAT-SU WASTEWATER FACILITY</t>
  </si>
  <si>
    <t>25037 - TALK S/W REPAIRS,UPGRADE &amp; EXPANSION</t>
  </si>
  <si>
    <t>25049 - COMMUNITY WATER SYSTEM</t>
  </si>
  <si>
    <t>25053 - TALKEETNA WATER &amp; SEWER</t>
  </si>
  <si>
    <t>30082 - GARDEN TERR WATER SYSTEM UPGRADES/CONVER</t>
  </si>
  <si>
    <t>415  SEWAGE &amp; WATER FACILITIES</t>
  </si>
  <si>
    <t>25001 - LANDFILL VEHICLE PURCHASE</t>
  </si>
  <si>
    <t>25002 - LANDFILL DEVELOPMENT PLAN</t>
  </si>
  <si>
    <t>25020 - LANDFILL (CENTRAL) BLDG IMPROVEMENTS</t>
  </si>
  <si>
    <t>25029 - CNTR LANDFILL MONITOR WELL/CELL EXC/C&amp;D</t>
  </si>
  <si>
    <t>25030 - SKWENTNA SOLID WASTE FACILITY</t>
  </si>
  <si>
    <t>25033 - LF (CNTRL) EXPNSN&amp; ACCS RD DESIGN,L/R PLAN</t>
  </si>
  <si>
    <t>25034 - HAZARDOUS WASTE FACILITY IMPROVEMENTS</t>
  </si>
  <si>
    <t>25046 - LANDFILL (CENTRAL) IMPROVEMENTS</t>
  </si>
  <si>
    <t>25048 - LANDFILL (CTRL &amp; TFR SITES) EQUIPMENT</t>
  </si>
  <si>
    <t>25050 - CENTRAL LANDFILL CELL III DEVELOPMENT</t>
  </si>
  <si>
    <t>25051 - VALLEY COMMUNITY FOR RECYCLING SOLUTIONS</t>
  </si>
  <si>
    <t>25052 - CENTRAL LANDFILL CELL 2 CLOSURE</t>
  </si>
  <si>
    <t>47013 - VALLEY COMMUNITY FOR RECYCLING SOLUTIONS</t>
  </si>
  <si>
    <t>420  LANDFILL CAPITAL PROJECTS</t>
  </si>
  <si>
    <t>10163 - TRAPPER CREEK AMBULANCE BUILDING, STN 14-1</t>
  </si>
  <si>
    <t>10170 - TALKEETNA LIBRARY &amp; COMMUNITY CENTER</t>
  </si>
  <si>
    <t>10174 - PALMER AMBULANCE FACILITY STN 39</t>
  </si>
  <si>
    <t>10179 - SUTTON AMBULANCE BUILDING</t>
  </si>
  <si>
    <t>45106 - AMBULANCE MONITOR DEFIBRILLATORS</t>
  </si>
  <si>
    <t>45119 - AMBULANCE &amp; RELATED EQUIP-TALKEETNA</t>
  </si>
  <si>
    <t>45120 - AMBULANCE AND RELATED EQUIP-MEADOW LKS</t>
  </si>
  <si>
    <t>45122 - AMBULANCE &amp; RELATED EQUIP - BUTTE</t>
  </si>
  <si>
    <t>45158 - FIRST RESPONSE PREPAREDNESS</t>
  </si>
  <si>
    <t>45163 - E911 COMPUTER AIDED DISPATCH/WIRELESS</t>
  </si>
  <si>
    <t>45166 - AMBULANCE REPLACEMENT</t>
  </si>
  <si>
    <t>45167 - RESCUE EQUIPMENT/VEHICLES</t>
  </si>
  <si>
    <t>45191 - MEADOW LAKES AMB - MEDIC SPRVSR VEHICLE</t>
  </si>
  <si>
    <t>45192 - MEADOW LAKES RESCUE - DIVE BOAT</t>
  </si>
  <si>
    <t>45208 - SUTTON AMBULANCE EQUIPMENT/VEHICLES</t>
  </si>
  <si>
    <t>45225 - CENTRAL AMBULANCE EQUIPMENT/VEHICLES</t>
  </si>
  <si>
    <t>45231 - PALMER AMBULANCE EQUIPMENT/VEHICLES</t>
  </si>
  <si>
    <t>45232 - EMS PATIENT CARE REPORT COMP. TABLETS SYS.</t>
  </si>
  <si>
    <t>45233 - WEST LAKES AMBULANCE EQUIP./VEHICLES</t>
  </si>
  <si>
    <t>45234 - TALK/TRPR CRK/SUNSHINE AMB. EQUIP./VEHICLES</t>
  </si>
  <si>
    <t>45235 - WILLOW/HOUSTON AMB. EQUIP/VEHICLES</t>
  </si>
  <si>
    <t>45236 - BUTTE AMBULANCE EQUIPMENT/VEHICLES</t>
  </si>
  <si>
    <t>45237 - LAKE LOUISE 1ST RESPONSE EQUIP./VEHICLES</t>
  </si>
  <si>
    <t>45245 - EMS TRAINING EQUIPMENT</t>
  </si>
  <si>
    <t>45246 - EMS EQUIPMENT/REPAIR/REPLACEMENT</t>
  </si>
  <si>
    <t>45256 - EOC UPGRADES/EQUIPMENT</t>
  </si>
  <si>
    <t>45257 - ES ADMINISTRATION VEHICLES/EQUIPMENT</t>
  </si>
  <si>
    <t>45261 - REGIONAL EMS TRAINING</t>
  </si>
  <si>
    <t>45263 - KNOX BOX KEYING/REKEYING</t>
  </si>
  <si>
    <t>45264 - DISPATCH GOV. &amp; IMPLEMENTATION PLAN</t>
  </si>
  <si>
    <t>45265 - EMS MGMT AND PERFORMANCE STUDY</t>
  </si>
  <si>
    <t>45266 - CORE AMBULANCE EQUIPMENT/VEHICLES</t>
  </si>
  <si>
    <t>45271 - HAM TOWERS</t>
  </si>
  <si>
    <t>45284 - PUBLIC HEALTH EMERGENCY PREPAREDNESS (PHEP)</t>
  </si>
  <si>
    <t>45285 - EMERGENCY MANAGEMENT PROGRAM GRANT (EMPG)</t>
  </si>
  <si>
    <t>55008 - MATANUSKA RIVER EROSION MITIGATION</t>
  </si>
  <si>
    <t>55014 - MONTANA CREEK FLOODING - OCT. 2006</t>
  </si>
  <si>
    <t>55018 - SOCKEYE FIRE DISASTER 2015</t>
  </si>
  <si>
    <t>55019 - MAT-SU FLOODING SEPT. 2015</t>
  </si>
  <si>
    <t>(Multiple Items)</t>
  </si>
  <si>
    <t>FUNDS 425 AMBULANCE AND EMS CAPITAL PROJECTS</t>
  </si>
  <si>
    <t>FUNDS 445 EMERG/DISASTER CAPITAL PROJECTS</t>
  </si>
  <si>
    <t>35004 - WILLOW AREA SENIORS PAVING</t>
  </si>
  <si>
    <t>35007 - TRUNK ROAD EXTENSION</t>
  </si>
  <si>
    <t>35008 - BURMA ROAD</t>
  </si>
  <si>
    <t>35021 - KNIK RIVER ROAD</t>
  </si>
  <si>
    <t>35022 - BUFFALO MINE ROAD</t>
  </si>
  <si>
    <t>35025 - LUCILLE STREET</t>
  </si>
  <si>
    <t>35035 - SELDON ROAD</t>
  </si>
  <si>
    <t>35164 - Seymour Lake West Subd</t>
  </si>
  <si>
    <t>35187 - ROAD SAFETY/IMP. (HP ROAD &amp; TRANSIT FACILITY)</t>
  </si>
  <si>
    <t>35264 - LITTLE SUSITNA RIVER ACCESS RD &amp; BRIDGE</t>
  </si>
  <si>
    <t>35299 - HIGHWAY PROJECTS (BOGARD/SELDON EXT.)</t>
  </si>
  <si>
    <t>35300 - FISH CREEK BRIDGE</t>
  </si>
  <si>
    <t>35359 - SHIRLEY TOWN DRIVE IMPROVEMENTS</t>
  </si>
  <si>
    <t>35402 - COLLECTOR RD ACCESS TO MACHETANZ ELEM.</t>
  </si>
  <si>
    <t>35403 - CLAPP/MACK RD EXT &amp; WSC TO KGB RD (WASILLA)</t>
  </si>
  <si>
    <t>35404 - BIG LK &amp; SOUTH BIG LK RD INTERSECTION IMP.</t>
  </si>
  <si>
    <t>35405 - HAWK LN UPG &amp; PAVING; HHS TO BVR LK RD (HOUSTON)</t>
  </si>
  <si>
    <t>35406 - SELDON &amp; LUCILLE ST UPG. &amp; IMP.</t>
  </si>
  <si>
    <t>35408 - CASWELL LKS RD UPGRADES INC. S CASWELL LP</t>
  </si>
  <si>
    <t>35411 - SELDON RD. EXT: CHURCH RD. TO BEV LK RD</t>
  </si>
  <si>
    <t>35412 - OLD GLENN HIGHWAY PAVED PATHWAY IN BUTTE</t>
  </si>
  <si>
    <t>35413 - WRIGHT &amp; CHICK. WAY PAVED PATHWAY IN SUTTON</t>
  </si>
  <si>
    <t>35426 - TRUNK ROAD CONNECTORS</t>
  </si>
  <si>
    <t>35436 - CLAY-CHAPMAN  / KNIK KNACK MUD SHACK RD DESIGN</t>
  </si>
  <si>
    <t>35437 - OILWELL ROAD UPGRADE</t>
  </si>
  <si>
    <t>40201 - STATE MATCH FOR BOROUGH TRANSPORTATION SCHOOL ACCESS BONDS</t>
  </si>
  <si>
    <t>65009 - ROAD BOND ISSUANCE COSTS</t>
  </si>
  <si>
    <t>75001 - SOUTH CENTRAL RAIL CORRIDOR</t>
  </si>
  <si>
    <t>430  ROADS &amp; BRIDGES CAP. PROJ</t>
  </si>
  <si>
    <t>10022 - MSCVB GATEWAY CENTER</t>
  </si>
  <si>
    <t>10023 - BUILDING ENERGY AUDITS (BOROUGHWIDE)</t>
  </si>
  <si>
    <t>10025 - BLDG ENERGY MONITORING/NTWRK INTERFCING</t>
  </si>
  <si>
    <t>10057 - ADMIN BUILDING REPAIRS</t>
  </si>
  <si>
    <t>10060 - WILLOW CC/LIBRARY IMPROVEMENTS</t>
  </si>
  <si>
    <t>10062 - OLD ADMIN BLDG RENOVATION</t>
  </si>
  <si>
    <t>10063 - DSJ ADMIN BUILDING ANNEX</t>
  </si>
  <si>
    <t>10098 - Assembly/Capital Non-Area</t>
  </si>
  <si>
    <t>10111 - SECURITY UPGRADES, PHASE I</t>
  </si>
  <si>
    <t>10141 - MAINTENANCE FACILITY</t>
  </si>
  <si>
    <t>10143 - TALKEETNA LIBRARY RENOVATIONS</t>
  </si>
  <si>
    <t>10145 - MSCVB BUILDING REPAIRS</t>
  </si>
  <si>
    <t>10151 - ANIMAL CONTROL BUILDING</t>
  </si>
  <si>
    <t>10154 - BIG LAKE LIBRARY IMPROVEMENTS</t>
  </si>
  <si>
    <t>10155 - SUTTON LIBRARY/COMMUNITY CENTER IMP.</t>
  </si>
  <si>
    <t>10168 - SUTTON COMMUNITY FACILITY/LIBRARY</t>
  </si>
  <si>
    <t>10171 - AGRICULTURAL PROC/DEVELOPMENT CTR</t>
  </si>
  <si>
    <t>10173 - TRAPPER CREEK AMBULANCE/LIBRARY</t>
  </si>
  <si>
    <t>10176 - ANIMAL CARE BUILDING</t>
  </si>
  <si>
    <t>10178 - FIREWEED BUILDING</t>
  </si>
  <si>
    <t>10180 - EMERGENCY OPERATIONS CENTER</t>
  </si>
  <si>
    <t>15034 - VISITOR FACILITY CONSTRUCTION</t>
  </si>
  <si>
    <t>20220 - BUTTE COMMUNITY CENTER</t>
  </si>
  <si>
    <t>45276 - ANIMAL CARE-SERVICE &amp; SUPPLIES FOR NEUTER SCOOTER</t>
  </si>
  <si>
    <t>435  BORO FACILITIES CAP PROJ</t>
  </si>
  <si>
    <t>10157 - BRETT MEMORIAL ICE ARENA IMPROVEMENTS</t>
  </si>
  <si>
    <t>15002 - KNIK MUSEUM UPGRADE/IMPROVEMENTS</t>
  </si>
  <si>
    <t>15018 - PLAYGROUND EQUIP. REPLACEMENT (PARKS)</t>
  </si>
  <si>
    <t>15020 - BIG LAKE PARK AND BOAT RAMP</t>
  </si>
  <si>
    <t>15021 - DESHKA RIVER CAMPGROUND</t>
  </si>
  <si>
    <t>15022 - POOL IMPROVEMENTS-PALMER &amp; WASILLA</t>
  </si>
  <si>
    <t>15025 - PARK UPGRADES</t>
  </si>
  <si>
    <t>15032 - HATCHER PASS TRAILS</t>
  </si>
  <si>
    <t>15033 - TALKEETNA PARKS &amp; REC SHOP (50% TS&amp;W)</t>
  </si>
  <si>
    <t>15036 - MATANUSKA RIVER PARK</t>
  </si>
  <si>
    <t>15037 - KNIK CABIN UPGRADE/IMPROVEMENTS</t>
  </si>
  <si>
    <t>15038 - KNIK RIVER PUBLIC USE AREA</t>
  </si>
  <si>
    <t>15039 - PALMER PARKS &amp; REC SHOP</t>
  </si>
  <si>
    <t>15040 - PARKS &amp; RECREATION PROJECTS</t>
  </si>
  <si>
    <t>20193 - MATANUSKA RIVER PARK</t>
  </si>
  <si>
    <t>20203 - HISTORICAL PRESERVATION</t>
  </si>
  <si>
    <t>20272 - ALPINE HISTORICAL PARK IMP.</t>
  </si>
  <si>
    <t>20317 - ALCANTRA RECREATIONAL FACILITY</t>
  </si>
  <si>
    <t>20323 - LIBRARY TELECOMM (ERATES)</t>
  </si>
  <si>
    <t>20345 - COMMUNITY SCHOOL PROGRAMS</t>
  </si>
  <si>
    <t>20355 - WILLOW LIBRARY INTERLIBRARY COOP GRANT</t>
  </si>
  <si>
    <t>20372 - TALK LIBRARY INTERLIBRARY COOP GRANT</t>
  </si>
  <si>
    <t>20373 - SUTTON LIBRARY INTERLIBRARY COOP GRANT</t>
  </si>
  <si>
    <t>20375 - TRPR CRK LIBRARY INTERLIBRARY COOP GRANT</t>
  </si>
  <si>
    <t>35210 - TALKEETNA BUS PARKING LOT</t>
  </si>
  <si>
    <t>45040 - MUNICIPAL ENTITLEMENT LANDS</t>
  </si>
  <si>
    <t>440  CULTURAL &amp; REC. SVCS. CAP PROJ</t>
  </si>
  <si>
    <t>20161 - HATCHER PASS SKI AREA DEVELOPMENT</t>
  </si>
  <si>
    <t>20361 - HATCHER PASS NORDIC TRAILS SYSTEM (USE 75003)</t>
  </si>
  <si>
    <t>65005 - PORT BOND ISSUANCE COSTS</t>
  </si>
  <si>
    <t>70002 - PORT DISTRICT SURVEYING &amp; PLATTING</t>
  </si>
  <si>
    <t>70008 - PORT MACKENZIE (ARRA)</t>
  </si>
  <si>
    <t>70009 - POINT MACKENZIE SHOAL STUDY</t>
  </si>
  <si>
    <t>70011 - PORT OPERATIONS TECHNICAL ADVISOR</t>
  </si>
  <si>
    <t>70012 - PORT MACKENZIE DOCK IMPROVEMENTS/REPAIRS</t>
  </si>
  <si>
    <t>70013 - MV SUSITNA FERRY ENGINE REPAIRS</t>
  </si>
  <si>
    <t>450  PORT INFRA/CAPTL PROJECTS</t>
  </si>
  <si>
    <t>10028 - VISITOR CENTER OPERATIONS (MSCVB)</t>
  </si>
  <si>
    <t>15004 - PARKS &amp; OUTDOOR RECREATION EQUIPMENT</t>
  </si>
  <si>
    <t>15006 - TOURISM INFRASTRUCTURE (FY96-FY04)</t>
  </si>
  <si>
    <t>15007 - COMMUNITY POOLS REPAIR &amp; RENOVATION</t>
  </si>
  <si>
    <t>15012 - PARKS SHOP UPGRADES</t>
  </si>
  <si>
    <t>15013 - PARKS &amp; REC. COMPREHENSIVE PLAN</t>
  </si>
  <si>
    <t>15030 - TOURISM INFRASTRUCTURE - FY05, FY06, FY07</t>
  </si>
  <si>
    <t>15031 - FOREST MANAGEMENT PLAN</t>
  </si>
  <si>
    <t>15035 - TOURISM INFRASTRUCTURE - FY05 - FY14</t>
  </si>
  <si>
    <t>15099 - TOURISM INFRASTRUCTURE PENDING</t>
  </si>
  <si>
    <t>15897 - PARKS &amp; RECREATION PROJECTS (DO NOT USE - USE 15040)</t>
  </si>
  <si>
    <t>20127 - Palmer Comphrehen Plan</t>
  </si>
  <si>
    <t>20129 - CORE AREA COMPREHENSIVE PLAN</t>
  </si>
  <si>
    <t>20158 - COASTAL MANAGEMENT PROGRAM</t>
  </si>
  <si>
    <t>20204 - Surveying Ta'D Land</t>
  </si>
  <si>
    <t>20259 - HAZARD SUBSTANCE EMERG PLAN/LEPC</t>
  </si>
  <si>
    <t>20265 - Planning Autocad Equip</t>
  </si>
  <si>
    <t>20266 - VEHICLE PURCHASE</t>
  </si>
  <si>
    <t>20267 - Reaport Litigati-1991</t>
  </si>
  <si>
    <t>20280 - TRANSPORTATION PLANNING</t>
  </si>
  <si>
    <t>20312 - LIBRARY TELECOM(ERATES)*USE 20323*</t>
  </si>
  <si>
    <t>20316 - INFORMATION TECHNOLOGY</t>
  </si>
  <si>
    <t>20325 - HISTORIC INTERPRETIVE SIGNS</t>
  </si>
  <si>
    <t>20332 - TRAFFIC CALMING PROJECTS</t>
  </si>
  <si>
    <t>20338 - REGIONAL AVIATIONS SYSTEMS PLAN</t>
  </si>
  <si>
    <t>20344 - AGRICULTURAL PROCESSING FACILITY STUDY</t>
  </si>
  <si>
    <t>20346 - SOUTH DENALI IMPLEMENTATION PLAN</t>
  </si>
  <si>
    <t>20350 - SHORELINE BEST MANAGEMENT PRACTICES</t>
  </si>
  <si>
    <t>20353 - BIG LAKE WATERSHED ASSESSMENT &amp; PLANNING</t>
  </si>
  <si>
    <t>20358 - NAT'L HERITAGE AREAS DESIGNATION STUDY</t>
  </si>
  <si>
    <t>20359 - MANAGEMENT REVIEW AUDIT</t>
  </si>
  <si>
    <t>20364 - LIBRARY CONTINUING EDUCATION GRANTS</t>
  </si>
  <si>
    <t>20368 - STRATEGIC CONSERV. PLANNING (GREEN INFRA.)</t>
  </si>
  <si>
    <t>20369 - HISTORIC PLAN FOR NORTH AK RR/PARKS HWY</t>
  </si>
  <si>
    <t>20370 - ALASKA FARMLAND TRUST</t>
  </si>
  <si>
    <t>20376 - HISTORIC SURVEY OF CITY OF WASILLA SITES</t>
  </si>
  <si>
    <t>20378 - PUBLIC LIBRARY ASSOC. CONF. TRAVEL GRANTS</t>
  </si>
  <si>
    <t>20381 - WATER QUALITY PROTECTION</t>
  </si>
  <si>
    <t>20384 - MSB LOW IMPACT DEVELOPMENT PROGRAM</t>
  </si>
  <si>
    <t>20389 - COMMUNITY COUNCIL UPGRADES AND SUPPORT</t>
  </si>
  <si>
    <t>25022 - UNDERGROUND STORAGE TANKS/ENV. PR</t>
  </si>
  <si>
    <t>25047 - BOROUGHWIDE CLEAN-UP EFFORT</t>
  </si>
  <si>
    <t>45005 - PORT MASTER PLAN</t>
  </si>
  <si>
    <t>45007 - CODIFICATION SERVICE</t>
  </si>
  <si>
    <t>45009 - 7 MILE CANOE TRAIL</t>
  </si>
  <si>
    <t>45010 - GROUNDWATER PROTECTION</t>
  </si>
  <si>
    <t>45022 - MAT RIVER EROSION STUDIES</t>
  </si>
  <si>
    <t>45024 - CHICKALOON COMMUNITY HALL</t>
  </si>
  <si>
    <t>45031 - Big Lake,Lake Mngmnt Plan</t>
  </si>
  <si>
    <t>45041 - SURVEY OF BOROUGH OWNED LANDS</t>
  </si>
  <si>
    <t>45052 - COMMUNITY HOUSEHOLD SURVEY</t>
  </si>
  <si>
    <t>45073 - GOOSE CREEK ASSESSMENT</t>
  </si>
  <si>
    <t>45083 - GASB 34 IMPLEMENTATION</t>
  </si>
  <si>
    <t>45097 - ASSET MANAGEMENT PLAN</t>
  </si>
  <si>
    <t>45124 - RECORDS MANAGEMENT CONSULTANT</t>
  </si>
  <si>
    <t>45126 - CERT</t>
  </si>
  <si>
    <t>45128 - BUTTE MASTER PLAN</t>
  </si>
  <si>
    <t>45132 - SUTTON AMBULANCE RESPONDER JACKETS</t>
  </si>
  <si>
    <t>45133 - COOK INLET GEOGRAPHIC RESPONSE STRATEGY</t>
  </si>
  <si>
    <t>45135 - MEADOW LAKES COMPREHENSIVE PLAN</t>
  </si>
  <si>
    <t>45139 - ROAD SERVICE AREA EQUIPMENT PURCH/R&amp;R</t>
  </si>
  <si>
    <t>45159 - SCA/AMERICORPS PROJECTS</t>
  </si>
  <si>
    <t>45160 - ALPINE HISTORICAL BLDG-HAZMAT/DEMOLISH</t>
  </si>
  <si>
    <t>45165 - JUNK VEHICLE COLLECTION AREA</t>
  </si>
  <si>
    <t>45168 - ANIMAL CARE FURNITURE/EQUIPMENT/TOOLS</t>
  </si>
  <si>
    <t>45171 - FINANCIAL SYS UPG &amp; NEW ASSESSMNT PKG</t>
  </si>
  <si>
    <t>45172 - LAZY MOUNTAIN COMPREHENSIVE PLAN</t>
  </si>
  <si>
    <t>45175 - DISPUTE RESOLUTIONS</t>
  </si>
  <si>
    <t>45178 - WATER &amp; SEWER STUDY</t>
  </si>
  <si>
    <t>45179 - PUBLIC FACILITIES STUDY</t>
  </si>
  <si>
    <t>45180 - UPM HOT PLATE REPLACEMENT</t>
  </si>
  <si>
    <t>45184 - E911 CAD SYSTEM</t>
  </si>
  <si>
    <t>45188 - ALASKA SHIELD/NORTHERN EDGE EXERCISE</t>
  </si>
  <si>
    <t>45195 - CLASSIFICATION STUDY</t>
  </si>
  <si>
    <t>45197 - WETLANDS PROGRAM DEVELOPMENT</t>
  </si>
  <si>
    <t>45202 - SUBDIVISION CONSTRUCTION MANUAL</t>
  </si>
  <si>
    <t>45203 - MATANUSKA-SUSITNA COLLEGE</t>
  </si>
  <si>
    <t>45204 - TRAILER PURCHASE</t>
  </si>
  <si>
    <t>45205 - ROOF ASSESSMENT STUDY</t>
  </si>
  <si>
    <t>45206 - BRIDGE ASSESSMENT STUDY</t>
  </si>
  <si>
    <t>45214 - INFRARED PATCHING MACHINE</t>
  </si>
  <si>
    <t>45220 - BIG LAKE COMPREHENSIVE PLAN</t>
  </si>
  <si>
    <t>45221 - COLLECTOR ROADS STUDY</t>
  </si>
  <si>
    <t>45222 - SUTTON/LAZY MTN. COMPREHENSIVE PLAN</t>
  </si>
  <si>
    <t>45224 - SOIL &amp; WATER CONSERVATION</t>
  </si>
  <si>
    <t>45255 - VEHICLE FUEL MANAGEMENT SYSTEM</t>
  </si>
  <si>
    <t>45275 - WETLANDS HYDROLOGY</t>
  </si>
  <si>
    <t>45283 - E911 HARDWARE &amp; SOFTWARE REFRESH</t>
  </si>
  <si>
    <t>47000 - TOURISM INFRASTRUCTURE NEEDS STUDY</t>
  </si>
  <si>
    <t>47002 - 2010 CENSUS</t>
  </si>
  <si>
    <t>47003 - FT. RICH/ELMENDORF AFB JLU STUDY</t>
  </si>
  <si>
    <t>47004 - PAVEMENT CONDITION INDEX INFORMATION</t>
  </si>
  <si>
    <t>47006 - MAT-SU BOROUGH TRANSIT PLAN</t>
  </si>
  <si>
    <t>47007 - TRUNK ROAD CONNECTOR STUDY</t>
  </si>
  <si>
    <t>47008 - TOWER MASTER PLAN</t>
  </si>
  <si>
    <t>47009 - MSB LAND BUILDOUT ANALYSIS</t>
  </si>
  <si>
    <t>47010 - KNIK TOWNSITE ARCHAEOLOGICAL EXCAVATIONS</t>
  </si>
  <si>
    <t>47011 - ARCHAEOLOGICAL SURVEYS</t>
  </si>
  <si>
    <t>47012 - ECONOMIC DEVELOPMENT PLANNING</t>
  </si>
  <si>
    <t>47015 - TRANSPORTATION PROJECTS RECOMMENDATIONS</t>
  </si>
  <si>
    <t>47017 - ZONING CODE (TITLE 17) UPDATE</t>
  </si>
  <si>
    <t>47018 - MATANUSKA RIVER MANAGEMENT PLAN</t>
  </si>
  <si>
    <t>47019 - ENERGY EFFICIENCY AND CONSERVATION STRATEGY</t>
  </si>
  <si>
    <t>47020 - KNIK ARM CROSSING FIELD VERIFICATION</t>
  </si>
  <si>
    <t>47021 - BOARD OF FISHERIES PROPOSALS</t>
  </si>
  <si>
    <t>47022 - PALMER AGRICULTURAL RESEARCH STATION</t>
  </si>
  <si>
    <t>47023 - CONSOLIDATED PERMITTING PROCESS</t>
  </si>
  <si>
    <t>47024 - BIG LAKE COMMUNITY IMPACT ASSESSMENT</t>
  </si>
  <si>
    <t>47026 - MEADOW LAKES PARK PLAYGROUND</t>
  </si>
  <si>
    <t>47027 - SAFE ROUTES TO SCHOOLS PLAN</t>
  </si>
  <si>
    <t>47028 - SPAY AND NEUTER CLINICS</t>
  </si>
  <si>
    <t>47029 - ECONOMIC DEVELOPMENT CULTIVATION</t>
  </si>
  <si>
    <t>47030 - OPERATIONAL ANALYSIS</t>
  </si>
  <si>
    <t>47031 - LAND &amp; RESOURCE MGMT 5 YEAR DISPOSAL PLAN</t>
  </si>
  <si>
    <t>47032 - TRAPPER CREEK COMMUNITY BLDG.</t>
  </si>
  <si>
    <t>47034 - SPAY AND NEUTER CLINICS</t>
  </si>
  <si>
    <t>47035 - POINT MACKENZIE TOWN SITE</t>
  </si>
  <si>
    <t>47036 - MAT-SU 50TH ANNIVERSARY</t>
  </si>
  <si>
    <t>47037 - KABATA DEMOGRAPHICS STUDY</t>
  </si>
  <si>
    <t>47038 - REGIONAL TRANSPORTATION ORGANIZATION</t>
  </si>
  <si>
    <t>47039 - WILLOW TRAILS COMMITTEE TRAIL GROOMER</t>
  </si>
  <si>
    <t>47040 - CAP-SSSE PROGRAM</t>
  </si>
  <si>
    <t>47041 - BUSINESS LICENSE / PERMIT SYSTEM, PLANNING</t>
  </si>
  <si>
    <t>47043 - SECURITY PROGRAM PROJECT</t>
  </si>
  <si>
    <t>47044 - SHAREPOINT DEVELOPMENT &amp; IMPLEMENTATION PROJECT</t>
  </si>
  <si>
    <t>47045 - MICROWAVE NETWORK PROJECT - FY15</t>
  </si>
  <si>
    <t>47046 - ARTIFACT INVENTORY &amp; RELOCATION</t>
  </si>
  <si>
    <t>47047 - HOUSING ANALYSIS</t>
  </si>
  <si>
    <t>47050 - INFORMATION TECHNOLOGY STRATEGIC PLAN SUPPORT</t>
  </si>
  <si>
    <t>47109 - TIMBER SALE SURVEY</t>
  </si>
  <si>
    <t>47501 - RESPONDER FINANCIAL SOFTWARE</t>
  </si>
  <si>
    <t>47502 - RED ALERT EMS MODULE &amp; LICENSE</t>
  </si>
  <si>
    <t>47503 - EMERGENCY MTLS STORAGE ENC./EQUIP./SUPP.</t>
  </si>
  <si>
    <t>47504 - GIS GEOSPATIAL DATA FUND (LIDAR)</t>
  </si>
  <si>
    <t>47505 - CUSTODIAL EQUIPMENT PURCH./REP./REPLCMNT</t>
  </si>
  <si>
    <t>47506 - FINANCIAL SYSTEM ENHANCEMENTS</t>
  </si>
  <si>
    <t>47508 - SOFTPHONE MANAGER SOFTWARE</t>
  </si>
  <si>
    <t>47509 - VOICE OVER INTERNET PROTOCOL</t>
  </si>
  <si>
    <t>47511 - PAYROLL BENEFITS SYSTEM/HR SYSTEM</t>
  </si>
  <si>
    <t>47513 - PLANNING DEPT RECORDS MGMT PROJECT</t>
  </si>
  <si>
    <t>47514 - STORMWATER MANAGEMENT PLAN</t>
  </si>
  <si>
    <t>47515 - COMPUTER REPLACEMENTS</t>
  </si>
  <si>
    <t>47517 - VERSALIFT BED</t>
  </si>
  <si>
    <t>47518 - GIS/CARTEGRAPH INTERGRATION</t>
  </si>
  <si>
    <t>47519 - AERIAL IMAGERY ACQUISITION PROGRAM</t>
  </si>
  <si>
    <t>47520 - PLANNING</t>
  </si>
  <si>
    <t>47521 - CAB/LAB RELOCATION</t>
  </si>
  <si>
    <t>70005 - PORT DIST COMPREHENSIVE SAMPLE/ANALYSIS</t>
  </si>
  <si>
    <t>99999 - BUDGETED APPROPS. TRANSFERRED/PENDING</t>
  </si>
  <si>
    <t>480  MISCELLANEOUS CAPITAL PROJECTS</t>
  </si>
  <si>
    <t>75002 - HATCHER PASS SKI AREA DEVELOPMENT</t>
  </si>
  <si>
    <t>75003 - HATCHER PASS NORDIC TRAILS SYSTEM</t>
  </si>
  <si>
    <t>75004 - TALKEETNA FLOOD CONTROL REVETMENT</t>
  </si>
  <si>
    <t>75005 - HATCHER PASS / GOVERNMENT PEAK</t>
  </si>
  <si>
    <t>490  INFRASTRUCTURE CAPITAL PROJECTS</t>
  </si>
  <si>
    <t>LANDFILL</t>
  </si>
  <si>
    <t>AMBULANCE &amp; EMERGENCY</t>
  </si>
  <si>
    <t>ROADS AND BRIDGES</t>
  </si>
  <si>
    <t>BOROUGH FACILITIES</t>
  </si>
  <si>
    <t>CULTURE AND RECREATION</t>
  </si>
  <si>
    <t>PORT</t>
  </si>
  <si>
    <t>MISCELLANEOUS</t>
  </si>
  <si>
    <t>INFRASTRUCTURE</t>
  </si>
  <si>
    <t>GRAND TOTAL</t>
  </si>
  <si>
    <t>SUMMARY OF CAPITAL PROJECTS EXPENDITURES FOR FISCAL YEARS 2009 THROUGH 2016, AND EXPENDITURES TO DATE IN FY2017</t>
  </si>
  <si>
    <t>Fiscal Years</t>
  </si>
  <si>
    <t>GRAND TOTAL CAPITAL PROJECTS</t>
  </si>
  <si>
    <t>TOTAL BOROUGH CAPITAL PROJECTS</t>
  </si>
  <si>
    <t>FIRE SERVICE AREAS</t>
  </si>
  <si>
    <t>ROAD SERVICE AREAS</t>
  </si>
  <si>
    <t>BOROUGH CAPITAL PROJECTS</t>
  </si>
  <si>
    <t>SCHOOL CAPITAL PROJECTS</t>
  </si>
  <si>
    <t>1800  AREAWIDE BUDGET APPROP.</t>
  </si>
  <si>
    <t>6600  SERVICE AREA BUDGET APPROP. - F. 250</t>
  </si>
  <si>
    <t>6900  STATE OF ALASKA, DOT</t>
  </si>
  <si>
    <t>2100  Fund Balance</t>
  </si>
  <si>
    <t>6600  SERVICE AREA BUDGET APPROP. - F. 258</t>
  </si>
  <si>
    <t>2100  FUND BALANCE-BUTTE FSA</t>
  </si>
  <si>
    <t>6600  SERVICE AREA BUDGET APPROP. - F. 249</t>
  </si>
  <si>
    <t>2100  FUND BALANCE - FUND 254</t>
  </si>
  <si>
    <t>6600  SERVICE AREA BUDGET APPROP. - F.254</t>
  </si>
  <si>
    <t>1800  AREAWIDE BUDGET APPROPRIATION</t>
  </si>
  <si>
    <t>6600  SERVICE AREA BUDGET APPROPRIATION</t>
  </si>
  <si>
    <t>6600  SERVICE AREA BUDGET APPROP. - F. 251</t>
  </si>
  <si>
    <t>8700  SB221 (2009) LEGISLATIVE GRANT</t>
  </si>
  <si>
    <t>2100  FUND BALANCE APPROP. - F. 259</t>
  </si>
  <si>
    <t>6600  SERVICE AREA BUDGET APPROP. - F. 259</t>
  </si>
  <si>
    <t>2100  FUND BALANCE APPROP. - F. 250</t>
  </si>
  <si>
    <t>2100  FUND BALANCE APPROP. - F. 249</t>
  </si>
  <si>
    <t>6600  SERVICE AREA BUDGET APPROP. - F. 254</t>
  </si>
  <si>
    <t>7200  2013 CERT. OF PARTICIPATION (COPs)</t>
  </si>
  <si>
    <t>6600  SERVICE AREA BUDGET APPROP. - F.250</t>
  </si>
  <si>
    <t>2500  USDA FOREST SVC PASSED THRU AK DNR, DOF</t>
  </si>
  <si>
    <t>2500  AK DNR, DIVISION OF FORESTRY</t>
  </si>
  <si>
    <t>2100  Fund Bal From Fund 251</t>
  </si>
  <si>
    <t>2100  FUND BALANCE - FUND 258</t>
  </si>
  <si>
    <t>2100  FUND BALANCE APPROP. - F.253</t>
  </si>
  <si>
    <t>6600  SERVICE AREA BUDGET APPROP.  - F. 253</t>
  </si>
  <si>
    <t>8600  SB53 (2008) LEGISLATIVE GRANT</t>
  </si>
  <si>
    <t>8900  SB230 (2011) LEGISLATIVE GRANT</t>
  </si>
  <si>
    <t>9000  SB46 (2012) LEGISLATIVE GRANT</t>
  </si>
  <si>
    <t>9300  SB119 (2015) LEGISLATIVE GRANT</t>
  </si>
  <si>
    <t>6600  SERVICE AREA BUDGET APPROP(FUND 251)FY01</t>
  </si>
  <si>
    <t>6600  SERVICE AREA BUDGET APPROP(FUND 252)FY01</t>
  </si>
  <si>
    <t>6600  SERVICE AREA BUDGET APPROP.</t>
  </si>
  <si>
    <t>6600  SERVICE AREA BUDGET APPROP. - F. 253</t>
  </si>
  <si>
    <t>9200  SB18 (2014) LEGISLATIVE GRANT</t>
  </si>
  <si>
    <t>2100  FUND BALANCE APPROP.- FUND 253</t>
  </si>
  <si>
    <t>2100  FUND BALANCE APPROP- FUND 250</t>
  </si>
  <si>
    <t>1800  AREAWIDE BUDGET APPROP. - F. 100</t>
  </si>
  <si>
    <t>6600  SERVICE AREA BUDGET APPROP. - FUND 250</t>
  </si>
  <si>
    <t>8500  SB231 (2007) LEGISLATIVE GRANT</t>
  </si>
  <si>
    <t>6600  SERVICE AREA BUDGET APPROP - F. 254</t>
  </si>
  <si>
    <t>1600  REVOLVING LOAN</t>
  </si>
  <si>
    <t>2100  FUND BALANCE APPROP. - F. 251</t>
  </si>
  <si>
    <t>4200  OPERATING TRANSFER - F. 251</t>
  </si>
  <si>
    <t>6600  SERVICE AREA BUDGET APPROP. - F. 257</t>
  </si>
  <si>
    <t>7100  FEMA</t>
  </si>
  <si>
    <t>7100  DEPT. OF HOMELAND SECURITY, FEMA</t>
  </si>
  <si>
    <t>2100  FUND BALANCE APPROPRIATION - F. 257</t>
  </si>
  <si>
    <t>4200  OPERATING TRANSFER - F. 250</t>
  </si>
  <si>
    <t>7100  U.S. DEPT. OF HOMELAND SECURITY, FEMA</t>
  </si>
  <si>
    <t>2100  WASILLA LKS FSA FUND BALANCE APPROP</t>
  </si>
  <si>
    <t>7900  SB46 NON-MATCHING GRANT (#06-DC-224)</t>
  </si>
  <si>
    <t>2100  FUND BALANCE APPROP. - F. 256</t>
  </si>
  <si>
    <t>9300  SB119 (FY2015) LEGISLATIVE GRANT</t>
  </si>
  <si>
    <t>6600  SERVICE AREA BUDGET APPROP. - F. 248</t>
  </si>
  <si>
    <t>9100  SB160 (FY2013) NONMATCHING GRANTS</t>
  </si>
  <si>
    <t>6600  SERVICE AREA BUDGET APPROP. - VARIOUS FSAs</t>
  </si>
  <si>
    <t>4200  OPERATING TRANSFER - F. 248</t>
  </si>
  <si>
    <t>4200  OPERATING TRANSFER - F. 249</t>
  </si>
  <si>
    <t>2100  FUND BALANCE APPROP. - VARIOUS</t>
  </si>
  <si>
    <t>7100  U. S. DEPT. OF HOMELAND SECURITY, FEMA</t>
  </si>
  <si>
    <t>2100  FUND BALANCE APPROP. - F. 258</t>
  </si>
  <si>
    <t>9200  SB18 (FY2014) LEGISLATIVE GRANT</t>
  </si>
  <si>
    <t>2100  FUND BALANCE APPROPRIATION</t>
  </si>
  <si>
    <t>7200  CERT. OF PARTICIPATION (COPs)</t>
  </si>
  <si>
    <t>9100  SB160 (2013) LEGISLATIVE GRANT</t>
  </si>
  <si>
    <t>2300  LAND MANAGEMENT APPROPRIATION</t>
  </si>
  <si>
    <t>7900  SB46 NONMATCHING GRANT (#06-DC-219)</t>
  </si>
  <si>
    <t>9200  SB18 (FY2014) LEGISLATIVE GRANTS</t>
  </si>
  <si>
    <t>4200  OPERATING TRANSFER - F. 204</t>
  </si>
  <si>
    <t>8800  SB256 (2008) LEGISLATIVE GRANT</t>
  </si>
  <si>
    <t>7900  SB46 NONMATCHING GRANT (#06-DC-217)</t>
  </si>
  <si>
    <t>2100  Fund Bal Areawide Fund</t>
  </si>
  <si>
    <t>1000  BONDS - 1998 &amp; 1999 BOND ISSUE</t>
  </si>
  <si>
    <t>1200  LEGAL SETTLEMENT PROCEEDS</t>
  </si>
  <si>
    <t>5300  INTEREST EARNINGS</t>
  </si>
  <si>
    <t>1000  BONDS - 2000 ISSUE &amp; 2001 SERIES B</t>
  </si>
  <si>
    <t>2100  FUND BALANCE APPROP.-AREAWIDE</t>
  </si>
  <si>
    <t>1000  BONDS - 2001 BOND ISSUE</t>
  </si>
  <si>
    <t>1000  BONDS (1998, 1999, 2004 &amp; 2005 SERIES A G.O.) #DR-03-139</t>
  </si>
  <si>
    <t>1000  BONDS - 1998, 2004 &amp; 2005 SERIES A G.O.</t>
  </si>
  <si>
    <t>1000  BONDS (1998 &amp; 2004 SERIES A G.O.) #DR-03-142</t>
  </si>
  <si>
    <t>1000  BONDS (2004 SERIES A GENERAL OBLIGATION) #DR-03-144</t>
  </si>
  <si>
    <t>2100  LAND MANAGEMENT FUND BALANCE - FUND 203</t>
  </si>
  <si>
    <t>1000  BONDS - 2004 SERIES B GENERAL OBLIGATION</t>
  </si>
  <si>
    <t>0700  ASSEMBLY RESERVE - F. 100</t>
  </si>
  <si>
    <t>4200  OPERATING FUND TRANSFER - F. 204</t>
  </si>
  <si>
    <t>1800  AREAWIDE BUDGET APPROP. (30% MATCH FOR 57XX)</t>
  </si>
  <si>
    <t>5700  DEPARTMENT OF EDUCATION (30% MATCH = 18XX)</t>
  </si>
  <si>
    <t>1000  BONDS (2006 SERIES A BOND ISSUE) #DR-06-112</t>
  </si>
  <si>
    <t>5300  INTEREST INCOME</t>
  </si>
  <si>
    <t>1000  BONDS - 2006 SERIES B BOND ISSUE &amp; 2001 SERIES A (#DR-06-113)</t>
  </si>
  <si>
    <t>1000  BONDS (2006 SERIES A BOND ISSUE) #DR-06-114</t>
  </si>
  <si>
    <t>1000  BONDS (2006 SERIES B BOND ISSUE) #DR-06-115</t>
  </si>
  <si>
    <t>2100  DISASTER/FUND BALANCE</t>
  </si>
  <si>
    <t>0700  ASSEMBLY RESERVE - AREAWIDE</t>
  </si>
  <si>
    <t>1000  BONDS - 1999 SERIES A GENERAL OBLIGATION</t>
  </si>
  <si>
    <t>5700  DEPARTMENT OF EDUCATION</t>
  </si>
  <si>
    <t>6900  INSURANCE PROCEEDS</t>
  </si>
  <si>
    <t>4200  OPERATING TRANSFER - F. 203</t>
  </si>
  <si>
    <t>5500  ALASKA ENERGY AUTHORITY</t>
  </si>
  <si>
    <t>1000  BONDS (2009 SERIES A BOND ISSUE) #DR-08-115</t>
  </si>
  <si>
    <t>1000  BONDS (2009 SERIES A BOND ISSUE) #DR-08-116</t>
  </si>
  <si>
    <t>1000  BONDS (2009 SERIES A BOND ISSUE) #08-DR-116</t>
  </si>
  <si>
    <t>1000  BONDS (2009 SERIES A BOND ISSUE) #08-DR-117</t>
  </si>
  <si>
    <t>1000  BONDS (2011 SERIES A BOND ISSUE) #DR-11-102</t>
  </si>
  <si>
    <t>1000  BONDS (2011 SERIES A BOND ISSUE) #DR-11-103</t>
  </si>
  <si>
    <t>1000  BONDS (2011 SERIES A BOND ISSUE) #DR-11-104</t>
  </si>
  <si>
    <t>1000  BONDS (2011 SERIES A BOND ISSUE) #DR-11-105</t>
  </si>
  <si>
    <t>1000  BONDS (2012 SERIES A BOND ISSUE) #DR-12-107</t>
  </si>
  <si>
    <t>1000  BONDS (2012 &amp; 2103 SERIES A BOND ISSUE) #DR-12-108</t>
  </si>
  <si>
    <t>1000  BONDS (2012 SERIES A BOND ISSUE) #DR-12-109</t>
  </si>
  <si>
    <t>1000  BONDS (2012 &amp; 2013 SERIES A BOND ISSUE) #DR-12-110</t>
  </si>
  <si>
    <t>1000  BONDS (2012 &amp; 2013 SERIES A BOND ISSUE) #DR-12-111</t>
  </si>
  <si>
    <t>1000  BONDS (2012 &amp; 2014 SERIES A &amp; B BOND ISSUE) #DR-12-112</t>
  </si>
  <si>
    <t>1000  BONDS (2012 &amp; 2013 SERIES A BOND ISSUE) #DR-12-113</t>
  </si>
  <si>
    <t>1000  BONDS (2012, 2014 &amp; 2015 SERIES A &amp; B BOND ISSUE) #DR-12-114</t>
  </si>
  <si>
    <t>1000  BONDS (2012 &amp; 2013 SERIES A BOND ISSUES) #DR-12-115</t>
  </si>
  <si>
    <t>1000  BONDS (2012 &amp; 2013 SERIES A BOND ISSUES) #DR-12-116</t>
  </si>
  <si>
    <t>1000  BONDS (2012 &amp; 2014 SERIES A &amp; B BOND ISSUE) #DR-12-117</t>
  </si>
  <si>
    <t>1000  BONDS (2012, 2014 &amp; 2015 SERIES A &amp; B BOND ISSUE) #DR-12-118</t>
  </si>
  <si>
    <t>1000  BONDS (2013, 2014 &amp; 2015 SERIES A &amp; B BOND ISSUE) #DR-12-119</t>
  </si>
  <si>
    <t>1000  BONDS (2013 SERIES A BOND ISSUE) #DR-12-121</t>
  </si>
  <si>
    <t>1000  BONDS (2013 &amp; 2014 SERIES A &amp; B BOND ISSUE) #DR-12-123</t>
  </si>
  <si>
    <t>1000  BONDS (2013 SERIES A BOND ISSUE) #DR-12-125</t>
  </si>
  <si>
    <t>1000  BONDS (2014 SERIES B BOND ISSUE) #DR-12-126</t>
  </si>
  <si>
    <t>1000  BONDS (2014 &amp; 2015 SERIES B BOND ISSUE) #DR-12-127</t>
  </si>
  <si>
    <t>1000  BONDS (2014 &amp; 2015 SERIES B BOND ISSUE) #DR-12-120</t>
  </si>
  <si>
    <t>1000  BONDS (2014 &amp; 2015 SERIES B BOND ISSUE) #DR-12-122</t>
  </si>
  <si>
    <t>1000  BONDS (2014 SERIES B BOND ISSUE) #DR-12-124</t>
  </si>
  <si>
    <t>1800  AREAWIDE SCHOOL SITE ACQUISITION RESERVE</t>
  </si>
  <si>
    <t>6900  UNITED STATES DEPT. OF AGRICULTURE (LOAN FUNDS)</t>
  </si>
  <si>
    <t>4400  US DEPT. OF HOMELAND SEC. THROUGH AK DMVA, DHS&amp;EM</t>
  </si>
  <si>
    <t>1000  Bonds</t>
  </si>
  <si>
    <t>2100  FUND BALANCE APPROP. - F. 270</t>
  </si>
  <si>
    <t>6600  SERVICE AREA BUDGET APPROP. - F. 270</t>
  </si>
  <si>
    <t>2100  FUND BALANCE APPROP. - F. 271</t>
  </si>
  <si>
    <t>4200  OPERATING FUND TFR. - F. 271</t>
  </si>
  <si>
    <t>6600  SERVICE AREA BUDGET APPROP. - F. 271</t>
  </si>
  <si>
    <t>2100  FUND BALANCE APPROP. - F. 272</t>
  </si>
  <si>
    <t>4200  OPERATING FUND TRANSFER-FUND272</t>
  </si>
  <si>
    <t>6600  SERVICE AREA BUDGET APPROP. - F. 272</t>
  </si>
  <si>
    <t>2100  FUND BALANCE APPROP - F. 273</t>
  </si>
  <si>
    <t>6600  SERVICE AREA BUDGET APPROP. - F. 273</t>
  </si>
  <si>
    <t>2100  FUND BALANCE APPROP. - F. 274</t>
  </si>
  <si>
    <t>4200  OPERATING TRANSFER - F. 274</t>
  </si>
  <si>
    <t>6600  SERVICE AREA BUDGET APPROP. - F. 274</t>
  </si>
  <si>
    <t>2100  FUND BALANCE APPROP - FUND 275</t>
  </si>
  <si>
    <t>6600  SERVICE AREA BUDGET APPROP. - F. 275</t>
  </si>
  <si>
    <t>2100  FUND BALANCE APPROP. - F. 276</t>
  </si>
  <si>
    <t>6600  SERVICE AREA BUDGET APPROP. - F. 276</t>
  </si>
  <si>
    <t>2100  FUND BALANCE APPROP - FUND 277</t>
  </si>
  <si>
    <t>4200  OPERATING FUND TFR - F. 277</t>
  </si>
  <si>
    <t>6600  SERVICE AREA BUDGET APPROP. - F. 277</t>
  </si>
  <si>
    <t>2100  FUND BALANCE APPROP - FUND 278</t>
  </si>
  <si>
    <t>6600  SERVICE AREA BUDGET APPROP. - F. 278</t>
  </si>
  <si>
    <t>2100  FUND BALANCE APPROP. - F. 279</t>
  </si>
  <si>
    <t>6600  SERVICE AREA BUDGET APPROP. - F. 279</t>
  </si>
  <si>
    <t>2100  FUND BALANCE APPROP. - F. 280</t>
  </si>
  <si>
    <t>6600  SERVICE AREA BUDGET APPROP. - F. 280</t>
  </si>
  <si>
    <t>2100  FUND BALANCE APPROP. - F. 281</t>
  </si>
  <si>
    <t>6600  SERVICE AREA BUDGET APPROP. - F. 281</t>
  </si>
  <si>
    <t>2100  FUND BALANCE APPROP. - F. 282</t>
  </si>
  <si>
    <t>4200  OPERATING FUND TFR. - F. 282</t>
  </si>
  <si>
    <t>6600  SERVICE AREA BUDGET APPROP. - F. 282</t>
  </si>
  <si>
    <t>2100  FUND BALANCE APPROP. - F. 283</t>
  </si>
  <si>
    <t>6600  SERVICE AREA BUDGET APPROP. - F. 283</t>
  </si>
  <si>
    <t>2100  FUND BALANCE APPROP. - F. 284</t>
  </si>
  <si>
    <t>6600  SERVICE AREA BUDGET APPROP, - F. 284</t>
  </si>
  <si>
    <t>2100  FUND BALANCE APPROP. - F. 285</t>
  </si>
  <si>
    <t>6600  SERVICE AREA BUDGET APPROP. - F. 285</t>
  </si>
  <si>
    <t>2200  THE NATURE CONSERVANCY (CONOCO-PHILLIPS GRANT)</t>
  </si>
  <si>
    <t>6600  SERVICE AREA BUDGET APPROP - F. 277</t>
  </si>
  <si>
    <t>7100  U.S. FISH &amp; WILDLIFE</t>
  </si>
  <si>
    <t>6600  SERVICE AREA BUDGET APPROP. - F. 265</t>
  </si>
  <si>
    <t>8400  U.S. FISH &amp; WILDLIFE</t>
  </si>
  <si>
    <t>3500  U.S. FISH &amp; WILDLIFE (ARRA)</t>
  </si>
  <si>
    <t>2200  NATURE CONSERVANCY</t>
  </si>
  <si>
    <t>6600  SERVICE AREA BUDGET APPROP. - F. 273 &amp; F. 282</t>
  </si>
  <si>
    <t>1200  SUBDIVISION AGREEMENT DEPOSIT</t>
  </si>
  <si>
    <t>5500  AK STATE DEPT. OF FISH &amp; GAME</t>
  </si>
  <si>
    <t>5500  NOAA PASSED THRU AK STATE DEPT. OF FISH &amp; GAME</t>
  </si>
  <si>
    <t>2100  FUND BALANCE APPROPRIATION - F. 100</t>
  </si>
  <si>
    <t>2100  WILLOW (RSA 20) FUND BALANCE APPROP</t>
  </si>
  <si>
    <t>6600  SERVICE AREA BUDGET APPROP - FUND 271</t>
  </si>
  <si>
    <t>4200  OPERATING FUND TRF F/FUND 279</t>
  </si>
  <si>
    <t>6600  SERVICE AREA BUDGET APPROP FUND 279</t>
  </si>
  <si>
    <t>2100  FUND BALANCE APPROPRIATION FUND 280</t>
  </si>
  <si>
    <t>2100  FUND BALANCE - LAND MANAGEMENT FUND 203</t>
  </si>
  <si>
    <t>6600  SERVICE AREA BUDGET APPROP - FUND 270</t>
  </si>
  <si>
    <t>6600  SERVICE AREA BUDGET APPROP-FY04-FUND 270</t>
  </si>
  <si>
    <t>6600  SERVICE AREA BUDGET APPROP-FY04-FUND 273</t>
  </si>
  <si>
    <t>2100  FUND BALANCE APPROPRIATION - FUND 277</t>
  </si>
  <si>
    <t>6600  SERVICE AREA BUDGET APPROP FUND 280</t>
  </si>
  <si>
    <t>2100  FUND BALANCE APPROPRIATION - FUND 281</t>
  </si>
  <si>
    <t>6600  SERVICE AREA BUDGET APPROP-FY04-FUND 281</t>
  </si>
  <si>
    <t>2100  FUND BALANCE APPROPRIATION - FUND 282</t>
  </si>
  <si>
    <t>4200  OPERATING FUND TRF F/FUND 282</t>
  </si>
  <si>
    <t>2100  FUND BALANCE APPROPRIATION - FUND 283</t>
  </si>
  <si>
    <t>6600  SERVICE AREA BUDGET APPROP-FY04-FUND 285</t>
  </si>
  <si>
    <t>1800  AREAWIDE</t>
  </si>
  <si>
    <t>6600  SERVICE AREA BUDGET APPROP - FUND 274</t>
  </si>
  <si>
    <t>6600  SERVICE AREA APPROPRIATION FUND 276</t>
  </si>
  <si>
    <t>6600  SERVICE AREA BUDGET APPROP-FY05 FUND 277</t>
  </si>
  <si>
    <t>2100  FUND BALANCE APPROPRIATION - FUND 279</t>
  </si>
  <si>
    <t>2100  FUND BALANCE APPROP. - F. 100 &amp; F. 273</t>
  </si>
  <si>
    <t>6600  SERVICE AREA BUDGET APPROP FY07 FUND 273</t>
  </si>
  <si>
    <t>2100  FUND BALANCE APPROP. - F. 100</t>
  </si>
  <si>
    <t>6600  SERVICE AREA BUDGET APPROP FY07 FUND 276</t>
  </si>
  <si>
    <t>6600  SERVICE AREA BUDGET APPROP FY07 FUND 282</t>
  </si>
  <si>
    <t>4200  OPERATING FUND TRANSFER - F. 274</t>
  </si>
  <si>
    <t>1800  AREAWIDE BUDGET APPROP. - F.100</t>
  </si>
  <si>
    <t>4200  OPERATING FUND TRANSFER - F. 281</t>
  </si>
  <si>
    <t>4200  OPERATING FUND TRANSFER - F. 282</t>
  </si>
  <si>
    <t>6600  SERVICE AREA BUDGET APPROP.- F. 276</t>
  </si>
  <si>
    <t>6100  Donations</t>
  </si>
  <si>
    <t>6600  SERVICE AREA BUDGET APPROP. – F. 271</t>
  </si>
  <si>
    <t>6600  SERVICE AREA BUDGET APPROP. – F. 274</t>
  </si>
  <si>
    <t>6600  SERVICE AREA BUDGET APPROP. – F. 276</t>
  </si>
  <si>
    <t>6600  SERVICE AREA BUDGET APPROP. – F. 277</t>
  </si>
  <si>
    <t>6600  SERVICE AREA BUDGET APPROP. – F. 279</t>
  </si>
  <si>
    <t>2100  FUND BALANCE APPROP. - F.100</t>
  </si>
  <si>
    <t>6600  SERVICE AREA BUDGET APPROP. – F. 282</t>
  </si>
  <si>
    <t>6600  SERVICE AREA BUDGET APPROP. – F. 281</t>
  </si>
  <si>
    <t>6600  SERVICE AREA BUDGET APPROP. – F. 283</t>
  </si>
  <si>
    <t>7100  U.S. DEPARTMENT OF AGRICULTURE</t>
  </si>
  <si>
    <t>3900  SPECIAL ASSESSMENT BOND</t>
  </si>
  <si>
    <t>3900  SPECIAL ASSESSMENT BONDS</t>
  </si>
  <si>
    <t>1900  NON-AREAWIDE BUDGET APPROP.</t>
  </si>
  <si>
    <t>4900  CITY SHARE OF FUNDING</t>
  </si>
  <si>
    <t>3500  ARRA, PASSED THROUGH STATE DEC/USDA</t>
  </si>
  <si>
    <t>5100  DEC</t>
  </si>
  <si>
    <t>7100  U. S. DEPARTMENT OF AGRICULTURE</t>
  </si>
  <si>
    <t>7500  AK DEPART. OF ENVIRONMENTAL CONSERVATION</t>
  </si>
  <si>
    <t>8400  U.S. ENVIRONMENTAL PROTECTION AGENCY</t>
  </si>
  <si>
    <t>4200  OPERATING FUND TRANSFERS - F.293</t>
  </si>
  <si>
    <t>7100  US DEPT OF AGRICULTURE, RURAL UTILITIES SVC</t>
  </si>
  <si>
    <t>1500  REVOLVING LOAN (291)</t>
  </si>
  <si>
    <t>2500  DEC MATCHING GRANT #56104 (MATCH = F. 291/EPA 7101/ARRA 350X)</t>
  </si>
  <si>
    <t>3500  ARRA (ADEC LOAN #561201) - CONSTRUCTION</t>
  </si>
  <si>
    <t>7100  U.S. EPA GRANT #XP-96008001-0 (MATCH = 2501)</t>
  </si>
  <si>
    <t>2400  ENTERPRISE FUND BUDGET APPROP. - F. 510</t>
  </si>
  <si>
    <t>1900  NON-AREAWIDE BUDGET APPROP. - FY97</t>
  </si>
  <si>
    <t>5100  DEPT. OF ENVIRONMENTAL CONSERVATION</t>
  </si>
  <si>
    <t>1900  NON-AREAWIDE BUDGET APPROP. - F.200</t>
  </si>
  <si>
    <t>1900  NON-AREAWIDE BUDGET APPROP.-FY02</t>
  </si>
  <si>
    <t>2100  FUND BAL APPROP.(NON-A/W FUND)- ON HOLD</t>
  </si>
  <si>
    <t>2400  ENTERPRISE FUND 510 BUDGET APPROP.</t>
  </si>
  <si>
    <t>5100  ALASKA DEPART OF ENVIRONMENTAL CONSERVTN</t>
  </si>
  <si>
    <t>1900  NON-AREAWIDE BUDGET APPROP. - F. 200</t>
  </si>
  <si>
    <t>0400  NET ASSETS - F. 510</t>
  </si>
  <si>
    <t>5100  AK DEPT. OF ENVIRONMENTAL CONSERVATION</t>
  </si>
  <si>
    <t>7500  AK DEPT. OF ENVIRONMENTAL CONS. (LOAN FUNDS)</t>
  </si>
  <si>
    <t>5000  RASMUSON FOUNDATION</t>
  </si>
  <si>
    <t>6500  U.S. DEPT. OF COMMERCE, EDA</t>
  </si>
  <si>
    <t>7500  AK DEPT OF ENVIRONMENTAL CONS. (LOAN FUNDS)</t>
  </si>
  <si>
    <t>0400  ENTERPRISE FUND NET ASSETS - F. 510</t>
  </si>
  <si>
    <t>4200  OPERATING TRANSFER - F. 100</t>
  </si>
  <si>
    <t>4200  OPERATING TRANSFER - F.100</t>
  </si>
  <si>
    <t>4400  STATE HOMELAND SECURITY AND EMERG SERV</t>
  </si>
  <si>
    <t>6600  ENHANCED 911 BUDGET APPROP.</t>
  </si>
  <si>
    <t>7900  SB46 NON-MATCHING GRANT (#06-DC-222)</t>
  </si>
  <si>
    <t>7900  SB46 NON-MATCHING GRANT (#06-DC-223)</t>
  </si>
  <si>
    <t>7900  SB46 NON-MATCHING GRANTS (06-DC-212&amp;225)</t>
  </si>
  <si>
    <t>5500  HUD PASSED THROUGH AK DCCED, DCRA, CDBG</t>
  </si>
  <si>
    <t>5500  DHHS PASSED THRU AK DEPT OF HEALTH &amp; SOCIAL SVS</t>
  </si>
  <si>
    <t>4200  OPERATING FUND TRANSFER (F. 100)</t>
  </si>
  <si>
    <t>7100  US DEPT OF HOMELAND SECURITY</t>
  </si>
  <si>
    <t>1500  REVOLVING LOAN FROM 600</t>
  </si>
  <si>
    <t>7900  SB46 NONMATCHING GRANT (#06-DC-221)</t>
  </si>
  <si>
    <t>2100  ASSEMBLY RESERVE - AREAWIDE (EMERG. RESPONSE)</t>
  </si>
  <si>
    <t>4400  AK DEPT. OF HOMELAND SECURITY</t>
  </si>
  <si>
    <t>0700  ASSEMBLY RESERVE - AREAWIDE (EMERG. RESPONSE)</t>
  </si>
  <si>
    <t>0700  ASSEMBLY RESERVE - AW DISASTER</t>
  </si>
  <si>
    <t>4400  AK DEPT OF HOMELAND SECURITY AK-15-249</t>
  </si>
  <si>
    <t>4500  DEPT OF NATURAL RESOURCES FEMA-5084-FM-DR-AK</t>
  </si>
  <si>
    <t>1400  AK DOT &amp; PUBLIC FACILITIES</t>
  </si>
  <si>
    <t>6900  WILLOW AREA SENIORS</t>
  </si>
  <si>
    <t>2100  FUND BALANCE APPROPRIATION - FUND 203</t>
  </si>
  <si>
    <t>4200  PORT OPERATING BUDGET TRANSFER - F. 100</t>
  </si>
  <si>
    <t>2100  FUND BALANCE APPROP. - F. 203</t>
  </si>
  <si>
    <t>5300  LAND MGMT. INTEREST EARNINGS</t>
  </si>
  <si>
    <t>7600  FEDERAL TRANSIT ADMINISTRATION (AK-55-0006-01)</t>
  </si>
  <si>
    <t>1400  DEPART OF TRANSP/PUBLIC FACILITIES</t>
  </si>
  <si>
    <t>4900  CITY OF PALMER</t>
  </si>
  <si>
    <t>5500  AK GENERAL FUND (ADOT) (#AKSAS 59213)</t>
  </si>
  <si>
    <t>1400  AK DEPT. OF TRANSPORTATION &amp; P. F.</t>
  </si>
  <si>
    <t>1000  BONDS (2012 SERIES D TRANS BOND ISSUE)</t>
  </si>
  <si>
    <t>1000  BONDS (2012 SERIES D &amp; 2014 SERIES A TRANS BOND ISSUE)</t>
  </si>
  <si>
    <t>1400  AK DEPT. OF TRANS &amp; PUBLIC FACILITIES</t>
  </si>
  <si>
    <t>1000  BONDS (2014 SERIES A TRANS BOND ISSUE)</t>
  </si>
  <si>
    <t>6100  WILLOW AREA COMMUNITY ORGANIZATION</t>
  </si>
  <si>
    <t>1400  AK DEPT. OF TRANS. &amp; PUBLIC FACILITIES</t>
  </si>
  <si>
    <t>1000  BONDS (2015 SERIES C)</t>
  </si>
  <si>
    <t>4200  OPERATING TRANSFER</t>
  </si>
  <si>
    <t>1800  AREAWIDE BUDGET APPROP. (COMM. CTR. ONLY)</t>
  </si>
  <si>
    <t>1900  NON-AREAWIDE BUDGET APPROP. (LIBRARY ONLY)</t>
  </si>
  <si>
    <t>2200  DCCED GRANT THRU WACO</t>
  </si>
  <si>
    <t>1900  Non-Areawide Budget Appr-</t>
  </si>
  <si>
    <t>1800  AREAWIDE BUDGET APPROP</t>
  </si>
  <si>
    <t>4200  OPERATING TRANSFER - F. 200</t>
  </si>
  <si>
    <t>1900  NONAREAWIDE BUDGET APPROP.</t>
  </si>
  <si>
    <t>2200  MAT-SU HEALTH FOUNDATION</t>
  </si>
  <si>
    <t>0100  PROGRAM INCOME/EXPENSES</t>
  </si>
  <si>
    <t>7200  CERT. OF PARTICIPATION (COP'S)</t>
  </si>
  <si>
    <t>4200  OPERATING TRANSFER - FUND 100</t>
  </si>
  <si>
    <t>7800  SB283 NON-MATCHING GRANT</t>
  </si>
  <si>
    <t>4500  DOI THRU AK DNR, DIV. OF PARK &amp; REC., OFFICE OF HIST.</t>
  </si>
  <si>
    <t>4500  DEPARTMENT OF NATURAL RESOURCES</t>
  </si>
  <si>
    <t>7000  SB32-MATCHING FY2000</t>
  </si>
  <si>
    <t>7400  SB29 MATCHING GRANT</t>
  </si>
  <si>
    <t>5000  LIBRARY NETWORK REIMB</t>
  </si>
  <si>
    <t>5700  DEPT. OF EDUCATION &amp; EARLY DEVELOPMENT</t>
  </si>
  <si>
    <t>5700  DEPT. OF EDUCATION &amp; EARLY DEV.</t>
  </si>
  <si>
    <t>7100  INST. OF MUSEUM &amp; LIBRARY SVCS., THRU DOE, AK STATE LIBRARY</t>
  </si>
  <si>
    <t>2100  FUND BALANCE - FUND 203</t>
  </si>
  <si>
    <t>4200  OPERATING TRANSFERS - F. 100 &amp; F. 200</t>
  </si>
  <si>
    <t>7000  SB32 - FY2000 NON-MATCHING (#9/00-001 &amp; #7/00-001)</t>
  </si>
  <si>
    <t>7400  SB29 MATCHING GRANT PROGRAM</t>
  </si>
  <si>
    <t>7300  SENATE BILL 192</t>
  </si>
  <si>
    <t>7600  FEDERAL TRANSIT ADMINISTRATION (AK-03-00-37)</t>
  </si>
  <si>
    <t>8400  FEDERAL TRANSIT ADMINISTRATION (FY05/06&amp;07/08)</t>
  </si>
  <si>
    <t>9000  SB46 (2011) LEGISLATIVE GRANT</t>
  </si>
  <si>
    <t>2400  ENTERPRISE FUND BUDGET APPROP. - F. 520</t>
  </si>
  <si>
    <t>3500  U.S. DEPT. OF COMMERCE, EDA (ARRA)</t>
  </si>
  <si>
    <t>2300  OPERATING TRANSFER - F. 203</t>
  </si>
  <si>
    <t>0900  LAND MANAGEMENT PERMANENT FUND</t>
  </si>
  <si>
    <t>1200  PHILIPPINE RED CROSS DEPOSIT (SALE OF MV SUSITNA)</t>
  </si>
  <si>
    <t>SEWAGE AND WATER FACILITIES</t>
  </si>
  <si>
    <t>1800  AREAWIDE BUDGET APPROP. - FY96-FY04</t>
  </si>
  <si>
    <t>2000  LAND MANAGEMENT BUDGET APPROP.</t>
  </si>
  <si>
    <t>4200  OPERATING FUND TRANSFER</t>
  </si>
  <si>
    <t>300  COASTAL MANAGEMENT PROGRAM</t>
  </si>
  <si>
    <t>1800  A/Wide Budt App Fy92</t>
  </si>
  <si>
    <t>1300  AK DIV. OF HOMELAND SECURITY</t>
  </si>
  <si>
    <t>1900  NON-AREAWIDE BUDGET APPROPRIATION</t>
  </si>
  <si>
    <t>2400  ENTERPRISE FUND 510/520 BUDGET APPROP</t>
  </si>
  <si>
    <t>5000  Oth Fin.Src-Soa-91 Lawsut</t>
  </si>
  <si>
    <t>700  Assembly Res (Areawide)</t>
  </si>
  <si>
    <t>2200  ALASKA RAILROAD CORPORATION</t>
  </si>
  <si>
    <t>5000  LIBRARY NETWRK REIMB&amp;FRIEND OF PAL LIBRY</t>
  </si>
  <si>
    <t>7100  U.S. DEPARTMENT OF JUSTICE</t>
  </si>
  <si>
    <t>4500  DEPART OF NATURAL RESOURCES, OFFICE OF</t>
  </si>
  <si>
    <t>1400  AK DEPT. OF TRANSPORTATION</t>
  </si>
  <si>
    <t>7100  U.S. DEPT. OF TRANSPORTATION - FAA</t>
  </si>
  <si>
    <t>7100  US DEPT OF HOUSING AND URBAN DEVELOPMENT</t>
  </si>
  <si>
    <t>7100  NATIONAL PARK SERVICE</t>
  </si>
  <si>
    <t>1800  AREAWIDE CAPITAL APPROPRIATION</t>
  </si>
  <si>
    <t>4200  OPERATING TRANSFER - AREAWIDE FUND</t>
  </si>
  <si>
    <t>4200  OPERATING TRANSFER - A/W FUND</t>
  </si>
  <si>
    <t>4500  DEPT. OF NATURAL RESOURCE, OFF. OF HIST.</t>
  </si>
  <si>
    <t>5700  ALASKA DEPT. OF EDUCATION &amp; EARLY DEV.</t>
  </si>
  <si>
    <t>7100  U.S. FISH &amp; WILDLIFE SERVICE</t>
  </si>
  <si>
    <t>4500  AK DNR, DIV. OF PARK &amp; REC., OFFICE OF HIST.</t>
  </si>
  <si>
    <t>4500  DOI THRU AK DNR, DIV. OF PARK &amp; REC., OFFICE OF HIST</t>
  </si>
  <si>
    <t>7100  U.S. ENVIRONMENTAL PROTECTION AGENCY</t>
  </si>
  <si>
    <t>7100  U.S. DEPT. OF INTERIOR, USFWS</t>
  </si>
  <si>
    <t>6900  BARB &amp; LOUIS LACHER 7 MILE LK SIGNAGE</t>
  </si>
  <si>
    <t>7100  DEPT. OF AGRICULTURE, NRCS</t>
  </si>
  <si>
    <t>5000  ALASKA DCCED, DIV. OF COMM. ADVOCACY (MEAP)</t>
  </si>
  <si>
    <t>4200  O/F Trf(100-130-130 Fy96)</t>
  </si>
  <si>
    <t>4200  OPERATING TRANSFER-FY2001 LAND MNGMNT FD</t>
  </si>
  <si>
    <t>4200  OPERATING TRANSFER-FUND 203</t>
  </si>
  <si>
    <t>4200  OPERATING FUND TRANSFER-FY2001 AREAWIDE</t>
  </si>
  <si>
    <t>4200  OPERATING FUND TRANSFER - F. 203</t>
  </si>
  <si>
    <t>3500  USDA, THROUGH AK DOF (ARRA)</t>
  </si>
  <si>
    <t>8400  U.S. DEPT. OF AGRICULTURE</t>
  </si>
  <si>
    <t>4200  OPERATING TRANSFER-A/W FUND</t>
  </si>
  <si>
    <t>4200  PORT OPERATING BUDGET TRSFR-FUND 100</t>
  </si>
  <si>
    <t>2000  LAND MANAGEMENT OPERATING BUDGET</t>
  </si>
  <si>
    <t>2100  LAND MANAGEMENT FUND BALANCE - F. 203</t>
  </si>
  <si>
    <t>1900  NONAREAWIDE CAPITAL APPROP.</t>
  </si>
  <si>
    <t>2000  LAND MANAGEMENT BUDGET APPROP. - F. 203</t>
  </si>
  <si>
    <t>2100  FUND BALANCE APPROP. - F. 202</t>
  </si>
  <si>
    <t>2600  E911 BUDGET APPROPRIATION - F. 202</t>
  </si>
  <si>
    <t>7100  UNITED STATES FISH AND WILDLIFE SERVICE</t>
  </si>
  <si>
    <t>7100  OFFICE OF ECONOMIC ADJUSTMENT</t>
  </si>
  <si>
    <t>6100  DONATIONS (KNIK INDUSTRIES)</t>
  </si>
  <si>
    <t>1200  ALASKA RAILROAD CORPORATION</t>
  </si>
  <si>
    <t>4500  DOI THRU AK DNR, DIV. OF PARKS &amp; REC., OFFICE OF HIST.</t>
  </si>
  <si>
    <t>6900  VALLEY COMMUNITY FOR RECYCLING SOLUTIONS</t>
  </si>
  <si>
    <t>1400  AK DEPT. OF TRANSPORTATION &amp; PUBLIC FAC.</t>
  </si>
  <si>
    <t>3500  US DEPT. OF ENERGY (ARRA)</t>
  </si>
  <si>
    <t>7100  FEDERAL HIGHWAYS ADMINISTRATION</t>
  </si>
  <si>
    <t>7100  FHWA, PASSED THROUGH KABATA</t>
  </si>
  <si>
    <t>2200  ASPCA</t>
  </si>
  <si>
    <t>2200  HSUS</t>
  </si>
  <si>
    <t>7100  US DHS/FEMA PASSED THRU DCCED</t>
  </si>
  <si>
    <t>4200  OPERATING FUND TRANSFER - F.100</t>
  </si>
  <si>
    <t>4200  OPERATING FUND TRANSFER – F.100</t>
  </si>
  <si>
    <t>4200  OPERATING FUND TRANSFERS - F. 100</t>
  </si>
  <si>
    <t>6600  SERVICE AREA BUDGET APPRP. F. 265</t>
  </si>
  <si>
    <t>4600  U.S. DEPT. OF INTERIOR, BOEMRE</t>
  </si>
  <si>
    <t>5500  STATE OF ALASKA, ALASKA ENERGY AUTHORITY</t>
  </si>
  <si>
    <t>6500  US DEPT. OF COMMERCE, THRU NATURE CONSERVANCY</t>
  </si>
  <si>
    <t>7100  U.S. DEPT. OF INTERIOR, U.S.G.S.</t>
  </si>
  <si>
    <t>5100  US EPA PASSED THRU AK DEPT OF ENVIRONMENTAL CONSERVATION</t>
  </si>
  <si>
    <t>4200  OPERATION FUND TRANSFER - F.100</t>
  </si>
  <si>
    <t>4200  PORT OPERATING FUND TRANSFER - F. 100</t>
  </si>
  <si>
    <t>4200  OPERATING TRANSFER - F. 203 &amp; F. 100</t>
  </si>
  <si>
    <t>2100  FUND BALANCE APPROP. - F. 290</t>
  </si>
  <si>
    <t>Bonds</t>
  </si>
  <si>
    <t>BONDS</t>
  </si>
  <si>
    <t>FY2010</t>
  </si>
  <si>
    <t>FY2011</t>
  </si>
  <si>
    <t>FY2009</t>
  </si>
  <si>
    <t>FY2012</t>
  </si>
  <si>
    <t>FY2013</t>
  </si>
  <si>
    <t>FY2014</t>
  </si>
  <si>
    <t>FY2015</t>
  </si>
  <si>
    <t>FY2016</t>
  </si>
  <si>
    <t>FY2017</t>
  </si>
  <si>
    <t>0700</t>
  </si>
  <si>
    <t>1000</t>
  </si>
  <si>
    <t>1200</t>
  </si>
  <si>
    <t>1800</t>
  </si>
  <si>
    <t>2100</t>
  </si>
  <si>
    <t>2300</t>
  </si>
  <si>
    <t>4200</t>
  </si>
  <si>
    <t>4400</t>
  </si>
  <si>
    <t>5300</t>
  </si>
  <si>
    <t>5500</t>
  </si>
  <si>
    <t>5700</t>
  </si>
  <si>
    <t>6900</t>
  </si>
  <si>
    <t>7900</t>
  </si>
  <si>
    <t>8500</t>
  </si>
  <si>
    <t>8600</t>
  </si>
  <si>
    <t>8700</t>
  </si>
  <si>
    <t>8800</t>
  </si>
  <si>
    <t>8900</t>
  </si>
  <si>
    <t>9000</t>
  </si>
  <si>
    <t>9100</t>
  </si>
  <si>
    <t>9200</t>
  </si>
  <si>
    <t>9300</t>
  </si>
  <si>
    <t>Funding Source</t>
  </si>
  <si>
    <t>Other Non-Grant</t>
  </si>
  <si>
    <t>Operating Fund Transfers</t>
  </si>
  <si>
    <t>AK Div of Homeland Security</t>
  </si>
  <si>
    <t>Interest Income</t>
  </si>
  <si>
    <t>Dept of Education</t>
  </si>
  <si>
    <t>State Grants</t>
  </si>
  <si>
    <t>SUMMARY:</t>
  </si>
  <si>
    <t>Appropriation</t>
  </si>
  <si>
    <t>Grand Totals</t>
  </si>
  <si>
    <t xml:space="preserve">  TOTALS</t>
  </si>
  <si>
    <t>SCHOOL CAPITAL PROJECTS EXPENDITURES IN FY2009 THROUGH FY2017</t>
  </si>
  <si>
    <t>0100</t>
  </si>
  <si>
    <t>0400</t>
  </si>
  <si>
    <t>0900</t>
  </si>
  <si>
    <t>1300</t>
  </si>
  <si>
    <t>1400</t>
  </si>
  <si>
    <t>1500</t>
  </si>
  <si>
    <t>1600</t>
  </si>
  <si>
    <t>1700</t>
  </si>
  <si>
    <t>1900</t>
  </si>
  <si>
    <t>2000</t>
  </si>
  <si>
    <t>2200</t>
  </si>
  <si>
    <t>2400</t>
  </si>
  <si>
    <t>2500</t>
  </si>
  <si>
    <t>2600</t>
  </si>
  <si>
    <t>300</t>
  </si>
  <si>
    <t>3500</t>
  </si>
  <si>
    <t>3900</t>
  </si>
  <si>
    <t>4500</t>
  </si>
  <si>
    <t>4600</t>
  </si>
  <si>
    <t>4900</t>
  </si>
  <si>
    <t>5000</t>
  </si>
  <si>
    <t>5100</t>
  </si>
  <si>
    <t>6100</t>
  </si>
  <si>
    <t>6500</t>
  </si>
  <si>
    <t>6600</t>
  </si>
  <si>
    <t>700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</si>
  <si>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</si>
  <si>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</si>
  <si>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</si>
  <si>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</si>
  <si>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</si>
  <si>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</si>
  <si>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</si>
  <si>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</si>
  <si>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</si>
  <si>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8400</t>
  </si>
  <si>
    <t>FIRE SERVICE AREA FUNDING SOURCES</t>
  </si>
  <si>
    <t>Matching Funds - Grants</t>
  </si>
  <si>
    <t>Federal Grants</t>
  </si>
  <si>
    <t>Loans</t>
  </si>
  <si>
    <t>Appropriations</t>
  </si>
  <si>
    <t>Certificates of Participation</t>
  </si>
  <si>
    <t>APPROPRIATIONS</t>
  </si>
  <si>
    <t>COP'S</t>
  </si>
  <si>
    <t>LOANS</t>
  </si>
  <si>
    <t>STATE GRANTS</t>
  </si>
  <si>
    <t>FEDERAL GRANTS</t>
  </si>
  <si>
    <t>MATCHING</t>
  </si>
  <si>
    <t>OTHER NON-GRANT</t>
  </si>
  <si>
    <t>OPERATING FUND TRANSFERS</t>
  </si>
  <si>
    <t>10027 - COTTONWOOD PUBLIC SAFETY BLDG., STN. 65 Total</t>
  </si>
  <si>
    <t>10031 - BREEDEN PUBLIC SAFETY BLDG., STN. 51 Total</t>
  </si>
  <si>
    <t>10038 - WILLOW/HATCHER PASS SUBST Total</t>
  </si>
  <si>
    <t>10049 - GEORGE E. STEFFES PUBLIC SAFETY BUILDING Total</t>
  </si>
  <si>
    <t>10053 - Knik Fire Station Adition Total</t>
  </si>
  <si>
    <t>10127 - PT MACKENZIE PSB STATION 64 Total</t>
  </si>
  <si>
    <t>10132 - MEADOW LKS PUBLIC SAFETY BLDG #72 Total</t>
  </si>
  <si>
    <t>10136 - TALKEETNA (SUNSHINE) FSA SUBSTATIONS #11-2 AND 11-3 Total</t>
  </si>
  <si>
    <t>10140 - WASILLA-LAKES PUBLIC SAFETY BUILDING STN 61 Total</t>
  </si>
  <si>
    <t>10159 - KNIK GOOSEBAY PSB UPGRADES Total</t>
  </si>
  <si>
    <t>10160 - BUTTE FSA STEFFES PSB STATION 2-2 Total</t>
  </si>
  <si>
    <t>10162 - WILLOW FSA HATCHER PASS PSB (12-2) Total</t>
  </si>
  <si>
    <t>10164 - WASILLA-LAKES FSA STATION 63 Total</t>
  </si>
  <si>
    <t>10165 - WILLOW PUBLIC SAFETY BUILDING Total</t>
  </si>
  <si>
    <t>10166 - GREATER PALMER FSA PSB - STATION 35 Total</t>
  </si>
  <si>
    <t>10169 - WASILLA LKS (FAIRVIEW) FIRE STATION #66 Total</t>
  </si>
  <si>
    <t>10175 - WEST LAKES FIRE/AMBULANCE FACILITY, STN. 73 Total</t>
  </si>
  <si>
    <t>10177 - TALKEETNA SPUR FIRE STATION Total</t>
  </si>
  <si>
    <t>10181 - WASILLA-LAKES PUBLIC SAFETY BUILDING STN 51 Total</t>
  </si>
  <si>
    <t>10183 - CONSTRUCTION, FF&amp;E STATION 6-2 Total</t>
  </si>
  <si>
    <t>20083 - Butte Fire Engin Replace Total</t>
  </si>
  <si>
    <t>20105 - Willow Fsa Equipment Total</t>
  </si>
  <si>
    <t>20144 - BUTTE FSA RCFP/VFA Total</t>
  </si>
  <si>
    <t>20145 - TALKEETNA FSA RCFP/VFA Total</t>
  </si>
  <si>
    <t>20146 - WILLOW FSA RCFP/VFA Total</t>
  </si>
  <si>
    <t>20150 - CASWELL LAKES FSA RCFP/VFA Total</t>
  </si>
  <si>
    <t>20151 - WEST LAKES FSA RCFP/VFA Total</t>
  </si>
  <si>
    <t>20255 - SUTTON FSA RCFP/VFA Total</t>
  </si>
  <si>
    <t>20257 - MEADOW LAKES FSA RCFP/VFA Total</t>
  </si>
  <si>
    <t>20277 - BIG LAKE FSA RCFP/VFA Total</t>
  </si>
  <si>
    <t>45026 - BUTTE FIRE EQUIPMENT Total</t>
  </si>
  <si>
    <t>45038 - WILLOW FSA EQUIP-MILLER REACH FIRE REPLC Total</t>
  </si>
  <si>
    <t>45051 - SUTTON FSA EQUIPMENT/VEHICLES Total</t>
  </si>
  <si>
    <t>45055 - GREATER PALMER FSA TANKER REPLACEMENT Total</t>
  </si>
  <si>
    <t>45066 - WASILLA-LAKES FSA EQUIPMENT/VEHICLES Total</t>
  </si>
  <si>
    <t>45067 - BUTTE FSA TOOLS &amp; EQUIPMENT Total</t>
  </si>
  <si>
    <t>45071 - GREATER PALMER FSA ENGINE, EQUIPMENT &amp; VEHICLES Total</t>
  </si>
  <si>
    <t>45076 - WASILLA-LAKES FSA FACILITY UPG./IMP. Total</t>
  </si>
  <si>
    <t>45078 - WASILLA-LAKES THERMAL IMAGING CAMERAS Total</t>
  </si>
  <si>
    <t>45080 - WASILLA-LAKES SUPPORT VEHICLE &amp; EQUIP. Total</t>
  </si>
  <si>
    <t>45085 - BUTTE FSA BUILDING R &amp; R (STNS 21 &amp; 22) Total</t>
  </si>
  <si>
    <t>45086 - SUTTON FSA FIRE TRAINING BLDG RENOVATION Total</t>
  </si>
  <si>
    <t>45088 - WEST LAKES (A/K/A MEADOW LAKES) PSB #71 Total</t>
  </si>
  <si>
    <t>45089 - WILLOW FSA BUILDING STN #12-1 Total</t>
  </si>
  <si>
    <t>45093 - SUTTON FSA WELLNESS &amp; FITNESS GRNT PROG Total</t>
  </si>
  <si>
    <t>45094 - WILLOW FSA PERSONAL PROTECTIVE EQUIPMENT Total</t>
  </si>
  <si>
    <t>45095 - WASILLA/LAKES 2 PICKUP SUPPORT VEHICLES Total</t>
  </si>
  <si>
    <t>45101 - WASILLA-LAKES FSA STATION 62 Total</t>
  </si>
  <si>
    <t>45102 - WEST LAKES HORSESHOE LK PSB #82 Total</t>
  </si>
  <si>
    <t>45103 - TALKEETNA (JONES) PSB #11-1 Total</t>
  </si>
  <si>
    <t>45104 - WEST LAKES BIG LK PSB STN #81&amp; ANNEX Total</t>
  </si>
  <si>
    <t>45109 - SUTTON PUBLIC SAFETY BUILDING, STN #1-1 Total</t>
  </si>
  <si>
    <t>45110 - TALKEETNA (SUNSHINE) PSB #11-2 AND 11-3 Total</t>
  </si>
  <si>
    <t>45111 - BIG LAKE FSA LIVE-FIRE TRAINING TOWER Total</t>
  </si>
  <si>
    <t>45113 - BUTTE FSA BARNHARD PSB #21 Total</t>
  </si>
  <si>
    <t>45115 - GREATER PALMER PSB #33 (PHILLIPS) Total</t>
  </si>
  <si>
    <t>45129 - TALKEETNA ASSIST. TO FIREFIGHTERS Total</t>
  </si>
  <si>
    <t>45140 - PALMER FSA FACILITY CONST/RENO/EQUIP PURCH. Total</t>
  </si>
  <si>
    <t>45141 - BIG LAKE FSA WELLNESS &amp; FITNESS/PPE Total</t>
  </si>
  <si>
    <t>45142 - BUTTE FSA EQUIPMENT/VEHICLES Total</t>
  </si>
  <si>
    <t>45146 - WASILLA-LAKES SCBA UPGRADES/MASKS Total</t>
  </si>
  <si>
    <t>45148 - WASILLA-LAKES FSA APPARATUS INTERCOM Total</t>
  </si>
  <si>
    <t>45152 - MEADOW LKS FSA FIRE APPARATUS REPLCMNT Total</t>
  </si>
  <si>
    <t>45154 - GREATER PALMER FSA ENGINE REPLCMNT Total</t>
  </si>
  <si>
    <t>45155 - GREATER PALMER PSB STATION 32 Total</t>
  </si>
  <si>
    <t>45157 - WASILLA LKS FSA AFF (CENTRAL) Total</t>
  </si>
  <si>
    <t>45169 - WASILLA LAKES FSA ENGINE/EQUIPMENT Total</t>
  </si>
  <si>
    <t>45170 - WASILLA LAKES FSA PHONE/COMM UPGRADE Total</t>
  </si>
  <si>
    <t>45185 - WASILLA PSB MAINTENANCE SHOP Total</t>
  </si>
  <si>
    <t>45186 - WASILLA-LKS APPARATUS UPGRADES/IMP. Total</t>
  </si>
  <si>
    <t>45193 - REGIONAL FIRE TRAINING CTR EQUIPMENT Total</t>
  </si>
  <si>
    <t>45200 - WEST LAKES FSA FACILITY UPG./IMP. Total</t>
  </si>
  <si>
    <t>45209 - BIG LAKE FSA EQUIPMENT/VEHICLES Total</t>
  </si>
  <si>
    <t>45210 - SUNSHINE VFD EQUIPMENT/VEHICLES Total</t>
  </si>
  <si>
    <t>45211 - WILLOW FSA/VFD EQUIPMENT/VEHICLES Total</t>
  </si>
  <si>
    <t>45215 - GREATER PALMER FSA EQUIPMENT/VEHICLES Total</t>
  </si>
  <si>
    <t>45227 - BUTTE VFD EQUIPMENT/VEHICLES Total</t>
  </si>
  <si>
    <t>45229 - WASILLA-LKS FSA SITE WORK/LANDSCAPING Total</t>
  </si>
  <si>
    <t>45238 - CASWELL LKS FSA #135 EQUIP./VEHICLES Total</t>
  </si>
  <si>
    <t>45239 - BIG LAKE FSA EQUIPMENT/BLDG MAINT. GRANT Total</t>
  </si>
  <si>
    <t>45240 - TALKEETNA FSA WATER WELLS Total</t>
  </si>
  <si>
    <t>45241 - TALKEETNA FSA #24 EQUIP./MAINT. GRANT Total</t>
  </si>
  <si>
    <t>45242 - MDW LKS FSA #34 PURCH. FFE/BLDG. MAINT. GRANT Total</t>
  </si>
  <si>
    <t>45243 - TALKEETNA FSA EQUIPMENT/VEHICLES Total</t>
  </si>
  <si>
    <t>45244 - WEST LAKES FSA #136 EQUIPMENT/VEHICLES Total</t>
  </si>
  <si>
    <t>45247 - FIRE TRAINING EQUIP. PURCH./REPAIR/RPCMNT Total</t>
  </si>
  <si>
    <t>45249 - MOBILE PUMP TEST UNIT Total</t>
  </si>
  <si>
    <t>45250 - WEST LAKES FSA FITNESS FACILITY, STN. 81 COMPLEX Total</t>
  </si>
  <si>
    <t>45252 - CASWELL FSA ASSIST. TO FIREFIGHTERS Total</t>
  </si>
  <si>
    <t>45253 - CASWELL LAKES FSA STN. 13-1 Total</t>
  </si>
  <si>
    <t>45254 - WEST LAKES FSA NEW FIRE STATION #73 Total</t>
  </si>
  <si>
    <t>45258 - CASWELL LKS FSA CONST./EQUIP. GRANT Total</t>
  </si>
  <si>
    <t>45260 - WEST LAKES ASSIST. TO FIREFIGHTERS Total</t>
  </si>
  <si>
    <t>45262 - FIRE SERVICE COMMUNICATION EQUIPMENT Total</t>
  </si>
  <si>
    <t>45268 - SOUTH CENTRAL REGIONAL ES TRAINING CTR Total</t>
  </si>
  <si>
    <t>45270 - WEST LAKES FSA SAFER GRANTS Total</t>
  </si>
  <si>
    <t>45272 - SELF CONTAINED BREATHING APPARATUS Total</t>
  </si>
  <si>
    <t>45273 - WILLOW FSA CRYSTAL LAKES WARM STORAGE BLDG Total</t>
  </si>
  <si>
    <t>45274 - WILLOW FSA FOUR MILE RD WARM STORAGE BLDG Total</t>
  </si>
  <si>
    <t>45280 - CASWELL &amp; WILLOW FSA COMMAND VEHICLE Total</t>
  </si>
  <si>
    <t>45281 - SUTTON FSA BUILDING REPAIR AND MAINTENANCE Total</t>
  </si>
  <si>
    <t>45282 - WILLOW FSA NANCY LAKES AREA WARM STORAGE BLDG Total</t>
  </si>
  <si>
    <t>65010 - STATION 5-1 COP ISSUANCE COSTS Total</t>
  </si>
  <si>
    <t>70001 - PORT MACKENZIE - PHASE II Total</t>
  </si>
  <si>
    <t>**</t>
  </si>
  <si>
    <t>**These include an expense and reversal - not on the FSA page.</t>
  </si>
  <si>
    <t>SUMMARY OF CAPITAL PROJECTS EXPENDITURES BY FUNDING SOURCE FOR FY2009 THROUGH FY2017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</si>
</sst>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;\(#,##0.00\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2" applyNumberFormat="0" applyFill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1" xfId="0" pivotButton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0" xfId="0" pivotButton="1" applyFont="1"/>
    <xf numFmtId="0" fontId="0" fillId="0" borderId="0" xfId="0" applyFont="1" applyAlignment="1">
      <alignment wrapText="1"/>
    </xf>
    <xf numFmtId="0" fontId="0" fillId="0" borderId="0" xfId="0" applyFont="1"/>
    <xf numFmtId="0" fontId="0" fillId="0" borderId="1" xfId="0" pivotButton="1" applyFont="1" applyBorder="1"/>
    <xf numFmtId="0" fontId="0" fillId="0" borderId="1" xfId="0" applyFont="1" applyBorder="1"/>
    <xf numFmtId="0" fontId="0" fillId="0" borderId="0" xfId="0" applyFont="1" applyAlignment="1">
      <alignment horizontal="left"/>
    </xf>
    <xf numFmtId="0" fontId="0" fillId="0" borderId="3" xfId="0" applyNumberFormat="1" applyFont="1" applyBorder="1"/>
    <xf numFmtId="164" fontId="0" fillId="0" borderId="3" xfId="0" applyNumberFormat="1" applyFont="1" applyBorder="1"/>
    <xf numFmtId="164" fontId="0" fillId="0" borderId="4" xfId="0" applyNumberFormat="1" applyFont="1" applyBorder="1"/>
    <xf numFmtId="0" fontId="0" fillId="0" borderId="4" xfId="0" applyNumberFormat="1" applyFont="1" applyBorder="1"/>
    <xf numFmtId="164" fontId="0" fillId="0" borderId="0" xfId="0" applyNumberFormat="1" applyFo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0" xfId="0" applyAlignment="1">
      <alignment horizontal="left" indent="1"/>
    </xf>
    <xf numFmtId="164" fontId="0" fillId="0" borderId="1" xfId="0" applyNumberFormat="1" applyBorder="1"/>
    <xf numFmtId="0" fontId="0" fillId="0" borderId="1" xfId="0" applyNumberFormat="1" applyBorder="1"/>
    <xf numFmtId="164" fontId="0" fillId="0" borderId="1" xfId="0" applyNumberFormat="1" applyFont="1" applyBorder="1"/>
    <xf numFmtId="0" fontId="0" fillId="0" borderId="1" xfId="0" applyNumberFormat="1" applyFont="1" applyBorder="1"/>
    <xf numFmtId="0" fontId="0" fillId="0" borderId="0" xfId="0" applyFont="1" applyAlignment="1">
      <alignment horizontal="left" indent="1"/>
    </xf>
    <xf numFmtId="0" fontId="0" fillId="0" borderId="0" xfId="0" applyNumberFormat="1" applyFont="1"/>
    <xf numFmtId="0" fontId="0" fillId="0" borderId="0" xfId="0" pivotButton="1" applyFont="1" applyBorder="1"/>
    <xf numFmtId="0" fontId="0" fillId="0" borderId="3" xfId="0" applyFont="1" applyBorder="1" applyAlignment="1">
      <alignment horizont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indent="1"/>
    </xf>
    <xf numFmtId="0" fontId="0" fillId="0" borderId="11" xfId="0" applyNumberFormat="1" applyFont="1" applyBorder="1"/>
    <xf numFmtId="164" fontId="0" fillId="0" borderId="0" xfId="0" applyNumberFormat="1" applyFont="1" applyBorder="1"/>
    <xf numFmtId="0" fontId="0" fillId="0" borderId="0" xfId="0" applyNumberFormat="1" applyFont="1" applyBorder="1"/>
    <xf numFmtId="164" fontId="0" fillId="0" borderId="10" xfId="0" applyNumberFormat="1" applyFont="1" applyBorder="1"/>
    <xf numFmtId="164" fontId="0" fillId="0" borderId="11" xfId="0" applyNumberFormat="1" applyFont="1" applyBorder="1"/>
    <xf numFmtId="0" fontId="0" fillId="0" borderId="13" xfId="0" applyBorder="1"/>
    <xf numFmtId="0" fontId="0" fillId="0" borderId="5" xfId="0" applyBorder="1"/>
    <xf numFmtId="0" fontId="0" fillId="0" borderId="14" xfId="0" applyBorder="1"/>
    <xf numFmtId="0" fontId="0" fillId="0" borderId="11" xfId="0" applyNumberFormat="1" applyBorder="1"/>
    <xf numFmtId="0" fontId="0" fillId="0" borderId="0" xfId="0" applyNumberFormat="1" applyBorder="1"/>
    <xf numFmtId="164" fontId="0" fillId="0" borderId="0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6" xfId="0" applyNumberFormat="1" applyFont="1" applyBorder="1"/>
    <xf numFmtId="164" fontId="0" fillId="0" borderId="2" xfId="0" applyNumberFormat="1" applyFont="1" applyBorder="1"/>
    <xf numFmtId="164" fontId="0" fillId="0" borderId="17" xfId="0" applyNumberFormat="1" applyFont="1" applyBorder="1"/>
    <xf numFmtId="164" fontId="0" fillId="0" borderId="15" xfId="0" applyNumberFormat="1" applyFont="1" applyBorder="1"/>
    <xf numFmtId="0" fontId="0" fillId="0" borderId="15" xfId="0" applyNumberFormat="1" applyFont="1" applyBorder="1"/>
    <xf numFmtId="43" fontId="2" fillId="0" borderId="12" xfId="2" applyNumberFormat="1"/>
    <xf numFmtId="43" fontId="2" fillId="0" borderId="12" xfId="1" applyFont="1" applyBorder="1"/>
    <xf numFmtId="0" fontId="2" fillId="0" borderId="0" xfId="0" applyFont="1" applyAlignment="1">
      <alignment horizontal="center" wrapText="1"/>
    </xf>
    <xf numFmtId="164" fontId="0" fillId="0" borderId="0" xfId="0" applyNumberFormat="1" applyFont="1" applyFill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165" fontId="0" fillId="0" borderId="0" xfId="1" applyNumberFormat="1" applyFont="1"/>
    <xf numFmtId="165" fontId="2" fillId="0" borderId="5" xfId="1" applyNumberFormat="1" applyFont="1" applyBorder="1"/>
    <xf numFmtId="165" fontId="2" fillId="0" borderId="9" xfId="0" applyNumberFormat="1" applyFont="1" applyBorder="1"/>
    <xf numFmtId="165" fontId="2" fillId="0" borderId="6" xfId="1" applyNumberFormat="1" applyFon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8" xfId="0" applyNumberFormat="1" applyFont="1" applyBorder="1"/>
    <xf numFmtId="165" fontId="0" fillId="0" borderId="0" xfId="0" applyNumberFormat="1"/>
    <xf numFmtId="165" fontId="0" fillId="0" borderId="0" xfId="0" applyNumberFormat="1" applyFont="1"/>
    <xf numFmtId="165" fontId="0" fillId="0" borderId="5" xfId="0" applyNumberFormat="1" applyBorder="1"/>
    <xf numFmtId="165" fontId="0" fillId="0" borderId="9" xfId="0" applyNumberFormat="1" applyBorder="1"/>
    <xf numFmtId="165" fontId="0" fillId="0" borderId="9" xfId="1" applyNumberFormat="1" applyFont="1" applyBorder="1"/>
    <xf numFmtId="165" fontId="0" fillId="0" borderId="6" xfId="0" applyNumberFormat="1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3" fillId="0" borderId="18" xfId="0" applyFont="1" applyBorder="1" applyAlignment="1">
      <alignment horizontal="center"/>
    </xf>
  </cellXfs>
  <cellStyles count="3">
    <cellStyle name="Comma" xfId="1" builtinId="3"/>
    <cellStyle name="Normal" xfId="0" builtinId="0"/>
    <cellStyle name="Total" xfId="2" builtinId="25"/>
  </cellStyles>
  <dxfs count="1444"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sz val="11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sz val="11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sz val="11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sz val="11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sz val="11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sz val="11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sz val="11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sz val="11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sz val="11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alignment horizontal="center" readingOrder="0"/>
    </dxf>
    <dxf>
      <alignment horizontal="center" readingOrder="0"/>
    </dxf>
    <dxf>
      <font>
        <sz val="11"/>
      </font>
    </dxf>
    <dxf>
      <alignment wrapText="1" readingOrder="0"/>
    </dxf>
    <dxf>
      <alignment wrapText="1" readingOrder="0"/>
    </dxf>
    <dxf>
      <font>
        <sz val="12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sz val="11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font>
        <sz val="11"/>
      </font>
    </dxf>
    <dxf>
      <alignment wrapText="1" readingOrder="0"/>
    </dxf>
    <dxf>
      <alignment wrapText="1" readingOrder="0"/>
    </dxf>
    <dxf>
      <font>
        <sz val="12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sz val="11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font>
        <sz val="11"/>
      </font>
    </dxf>
    <dxf>
      <alignment wrapText="1" readingOrder="0"/>
    </dxf>
    <dxf>
      <alignment wrapText="1" readingOrder="0"/>
    </dxf>
    <dxf>
      <font>
        <sz val="12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sz val="11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sz val="11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9" Type="http://schemas.openxmlformats.org/officeDocument/2006/relationships/pivotCacheDefinition" Target="pivotCache/pivotCacheDefinition14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9.xml"/><Relationship Id="rId42" Type="http://schemas.openxmlformats.org/officeDocument/2006/relationships/pivotCacheDefinition" Target="pivotCache/pivotCacheDefinition17.xml"/><Relationship Id="rId47" Type="http://schemas.openxmlformats.org/officeDocument/2006/relationships/pivotCacheDefinition" Target="pivotCache/pivotCacheDefinition22.xml"/><Relationship Id="rId50" Type="http://schemas.openxmlformats.org/officeDocument/2006/relationships/theme" Target="theme/theme1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pivotCacheDefinition" Target="pivotCache/pivotCacheDefinition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7.xml"/><Relationship Id="rId37" Type="http://schemas.openxmlformats.org/officeDocument/2006/relationships/pivotCacheDefinition" Target="pivotCache/pivotCacheDefinition12.xml"/><Relationship Id="rId40" Type="http://schemas.openxmlformats.org/officeDocument/2006/relationships/pivotCacheDefinition" Target="pivotCache/pivotCacheDefinition15.xml"/><Relationship Id="rId45" Type="http://schemas.openxmlformats.org/officeDocument/2006/relationships/pivotCacheDefinition" Target="pivotCache/pivotCacheDefinition2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6.xml"/><Relationship Id="rId44" Type="http://schemas.openxmlformats.org/officeDocument/2006/relationships/pivotCacheDefinition" Target="pivotCache/pivotCacheDefinition1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30" Type="http://schemas.openxmlformats.org/officeDocument/2006/relationships/pivotCacheDefinition" Target="pivotCache/pivotCacheDefinition5.xml"/><Relationship Id="rId35" Type="http://schemas.openxmlformats.org/officeDocument/2006/relationships/pivotCacheDefinition" Target="pivotCache/pivotCacheDefinition10.xml"/><Relationship Id="rId43" Type="http://schemas.openxmlformats.org/officeDocument/2006/relationships/pivotCacheDefinition" Target="pivotCache/pivotCacheDefinition18.xml"/><Relationship Id="rId48" Type="http://schemas.openxmlformats.org/officeDocument/2006/relationships/pivotCacheDefinition" Target="pivotCache/pivotCacheDefinition23.xml"/><Relationship Id="rId8" Type="http://schemas.openxmlformats.org/officeDocument/2006/relationships/worksheet" Target="worksheets/sheet8.xml"/><Relationship Id="rId51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8.xml"/><Relationship Id="rId38" Type="http://schemas.openxmlformats.org/officeDocument/2006/relationships/pivotCacheDefinition" Target="pivotCache/pivotCacheDefinition13.xml"/><Relationship Id="rId46" Type="http://schemas.openxmlformats.org/officeDocument/2006/relationships/pivotCacheDefinition" Target="pivotCache/pivotCacheDefinition21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6.xml"/><Relationship Id="rId54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3.xml"/><Relationship Id="rId36" Type="http://schemas.openxmlformats.org/officeDocument/2006/relationships/pivotCacheDefinition" Target="pivotCache/pivotCacheDefinition11.xml"/><Relationship Id="rId49" Type="http://schemas.openxmlformats.org/officeDocument/2006/relationships/pivotCacheDefinition" Target="pivotCache/pivotCacheDefinition2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Barbara Baumgartner" refreshedDate="42768.51187858796" backgroundQuery="1" createdVersion="4" refreshedVersion="4" minRefreshableVersion="3" recordCount="0" supportSubquery="1" supportAdvancedDrill="1">
  <cacheSource type="external" connectionId="1"/>
  <cacheFields count="23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16">
        <s v="[Project].[L2 - Project Code And Description].&amp;[0100  PROGRAM INCOME/EXPENSES]" c="0100  PROGRAM INCOME/EXPENSES"/>
        <s v="[Project].[L2 - Project Code And Description].&amp;[1800  AREAWIDE BUDGET APPROP.]" c="1800  AREAWIDE BUDGET APPROP."/>
        <s v="[Project].[L2 - Project Code And Description].&amp;[1800  AREAWIDE BUDGET APPROPRIATION]" c="1800  AREAWIDE BUDGET APPROPRIATION"/>
        <s v="[Project].[L2 - Project Code And Description].&amp;[2100  FUND BALANCE APPROP. - F. 290]" c="2100  FUND BALANCE APPROP. - F. 290"/>
        <s v="[Project].[L2 - Project Code And Description].&amp;[2200  MAT-SU HEALTH FOUNDATION]" c="2200  MAT-SU HEALTH FOUNDATION"/>
        <s v="[Project].[L2 - Project Code And Description].&amp;[4200  OPERATING TRANSFER - F. 203 &amp; F. 100]" c="4200  OPERATING TRANSFER - F. 203 &amp; F. 100"/>
        <s v="[Project].[L2 - Project Code And Description].&amp;[5000  RASMUSON FOUNDATION]" c="5000  RASMUSON FOUNDATION"/>
        <s v="[Project].[L2 - Project Code And Description].&amp;[6100  Donations]" c="6100  Donations"/>
        <s v="[Project].[L2 - Project Code And Description].&amp;[8600  SB53 (2008) LEGISLATIVE GRANT]" c="8600  SB53 (2008) LEGISLATIVE GRANT"/>
        <s v="[Project].[L2 - Project Code And Description].&amp;[8700  SB221 (2009) LEGISLATIVE GRANT]" c="8700  SB221 (2009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200  SB18 (FY2014) LEGISLATIVE GRANT]" c="9200  SB18 (FY2014) LEGISLATIVE GRANT"/>
        <s v="[Project].[L2 - Project Code And Description].&amp;[9300  SB119 (FY2015) LEGISLATIVE GRANT]" c="9300  SB119 (FY2015) LEGISLATIVE GRANT"/>
      </sharedItems>
    </cacheField>
    <cacheField name="[Project].[Project Level Codes and Descriptions].[Level 1 - Code And Description]" caption="Level 1 - Code And Description" numFmtId="0" hierarchy="219" level="1">
      <sharedItems count="6">
        <s v="[Project].[Project Level Codes and Descriptions].[Level 1 - Code And Description].&amp;[75001 - SOUTH CENTRAL RAIL CORRIDOR]" c="75001 - SOUTH CENTRAL RAIL CORRIDOR"/>
        <s v="[Project].[Project Level Codes and Descriptions].[Level 1 - Code And Description].&amp;[75002 - HATCHER PASS SKI AREA DEVELOPMENT]" c="75002 - HATCHER PASS SKI AREA DEVELOPMENT"/>
        <s v="[Project].[Project Level Codes and Descriptions].[Level 1 - Code And Description].&amp;[75003 - HATCHER PASS NORDIC TRAILS SYSTEM]" c="75003 - HATCHER PASS NORDIC TRAILS SYSTEM"/>
        <s v="[Project].[Project Level Codes and Descriptions].[Level 1 - Code And Description].&amp;[75004 - TALKEETNA FLOOD CONTROL REVETMENT]" c="75004 - TALKEETNA FLOOD CONTROL REVETMENT"/>
        <s v="[Project].[Project Level Codes and Descriptions].[Level 1 - Code And Description].&amp;[75005 - HATCHER PASS / GOVERNMENT PEAK]" c="75005 - HATCHER PASS / GOVERNMENT PEAK"/>
        <s v="[Project].[Project Level Codes and Descriptions].[Level 1 - Code And Description].&amp;[75006 - RIVER MANAGEMENT PROGRAM]" c="75006 - RIVER MANAGEMENT PROGRAM"/>
      </sharedItems>
    </cacheField>
    <cacheField name="[Project].[Project Level Codes and Descriptions].[Level 2 - Code And Description]" caption="Level 2 - Code And Description" numFmtId="0" hierarchy="219" level="2">
      <sharedItems containsSemiMixedTypes="0" containsString="0"/>
    </cacheField>
    <cacheField name="[Project].[Project Level Codes and Descriptions].[Level 3 - Code And Description]" caption="Level 3 - Code And Description" numFmtId="0" hierarchy="219" level="3">
      <sharedItems containsSemiMixedTypes="0" containsString="0"/>
    </cacheField>
    <cacheField name="[Project].[L2 - Project Code].[L2 - Project Code]" caption="L2 - Project Code" numFmtId="0" hierarchy="193" level="1">
      <sharedItems containsSemiMixedTypes="0" containsString="0"/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22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7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6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>
      <fieldsUsage count="4">
        <fieldUsage x="-1"/>
        <fieldUsage x="13"/>
        <fieldUsage x="14"/>
        <fieldUsage x="15"/>
      </fieldsUsage>
    </cacheHierarchy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Barbara Baumgartner" refreshedDate="42768.511893750001" backgroundQuery="1" createdVersion="4" refreshedVersion="4" minRefreshableVersion="3" recordCount="0" supportSubquery="1" supportAdvancedDrill="1">
  <cacheSource type="external" connectionId="1"/>
  <cacheFields count="23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91">
        <s v="[Project].[L2 - Project Code And Description].&amp;[1200  ALASKA RAILROAD CORPORATION]" c="1200  ALASKA RAILROAD CORPORATION"/>
        <s v="[Project].[L2 - Project Code And Description].&amp;[1300  AK DIV. OF HOMELAND SECURITY]" c="1300  AK DIV. OF HOMELAND SECURITY"/>
        <s v="[Project].[L2 - Project Code And Description].&amp;[1400  AK DEPT. OF TRANS. &amp; PUBLIC FACILITIES]" c="1400  AK DEPT. OF TRANS. &amp; PUBLIC FACILITIES"/>
        <s v="[Project].[L2 - Project Code And Description].&amp;[1400  AK DEPT. OF TRANSPORTATION]" c="1400  AK DEPT. OF TRANSPORTATION"/>
        <s v="[Project].[L2 - Project Code And Description].&amp;[1400  AK DEPT. OF TRANSPORTATION &amp; PUBLIC FAC.]" c="1400  AK DEPT. OF TRANSPORTATION &amp; PUBLIC FAC."/>
        <s v="[Project].[L2 - Project Code And Description].&amp;[1800  A/Wide Budt App Fy92]" c="1800  A/Wide Budt App Fy92"/>
        <s v="[Project].[L2 - Project Code And Description].&amp;[1800  AREAWIDE BUDGET APPROP]" c="1800  AREAWIDE BUDGET APPROP"/>
        <s v="[Project].[L2 - Project Code And Description].&amp;[1800  AREAWIDE BUDGET APPROP.]" c="1800  AREAWIDE BUDGET APPROP."/>
        <s v="[Project].[L2 - Project Code And Description].&amp;[1800  AREAWIDE BUDGET APPROP. - FY96-FY04]" c="1800  AREAWIDE BUDGET APPROP. - FY96-FY04"/>
        <s v="[Project].[L2 - Project Code And Description].&amp;[1800  AREAWIDE BUDGET APPROPRIATION]" c="1800  AREAWIDE BUDGET APPROPRIATION"/>
        <s v="[Project].[L2 - Project Code And Description].&amp;[1800  AREAWIDE CAPITAL APPROPRIATION]" c="1800  AREAWIDE CAPITAL APPROPRIATION"/>
        <s v="[Project].[L2 - Project Code And Description].&amp;[1900  NON-AREAWIDE BUDGET APPROP.]" c="1900  NON-AREAWIDE BUDGET APPROP."/>
        <s v="[Project].[L2 - Project Code And Description].&amp;[1900  NON-AREAWIDE BUDGET APPROP. - F. 200]" c="1900  NON-AREAWIDE BUDGET APPROP. - F. 200"/>
        <s v="[Project].[L2 - Project Code And Description].&amp;[1900  NON-AREAWIDE BUDGET APPROPRIATION]" c="1900  NON-AREAWIDE BUDGET APPROPRIATION"/>
        <s v="[Project].[L2 - Project Code And Description].&amp;[1900  NONAREAWIDE CAPITAL APPROP.]" c="1900  NONAREAWIDE CAPITAL APPROP."/>
        <s v="[Project].[L2 - Project Code And Description].&amp;[2000  LAND MANAGEMENT BUDGET APPROP.]" c="2000  LAND MANAGEMENT BUDGET APPROP."/>
        <s v="[Project].[L2 - Project Code And Description].&amp;[2000  LAND MANAGEMENT BUDGET APPROP. - F. 203]" c="2000  LAND MANAGEMENT BUDGET APPROP. - F. 203"/>
        <s v="[Project].[L2 - Project Code And Description].&amp;[2000  LAND MANAGEMENT OPERATING BUDGET]" c="2000  LAND MANAGEMENT OPERATING BUDGET"/>
        <s v="[Project].[L2 - Project Code And Description].&amp;[2100  FUND BALANCE APPROP. - F. 202]" c="2100  FUND BALANCE APPROP. - F. 202"/>
        <s v="[Project].[L2 - Project Code And Description].&amp;[2100  FUND BALANCE APPROP. - F. 271]" c="2100  FUND BALANCE APPROP. - F. 271"/>
        <s v="[Project].[L2 - Project Code And Description].&amp;[2100  LAND MANAGEMENT FUND BALANCE - F. 203]" c="2100  LAND MANAGEMENT FUND BALANCE - F. 203"/>
        <s v="[Project].[L2 - Project Code And Description].&amp;[2200  ALASKA RAILROAD CORPORATION]" c="2200  ALASKA RAILROAD CORPORATION"/>
        <s v="[Project].[L2 - Project Code And Description].&amp;[2200  ASPCA]" c="2200  ASPCA"/>
        <s v="[Project].[L2 - Project Code And Description].&amp;[2200  HSUS]" c="2200  HSUS"/>
        <s v="[Project].[L2 - Project Code And Description].&amp;[2400  ENTERPRISE FUND 510/520 BUDGET APPROP]" c="2400  ENTERPRISE FUND 510/520 BUDGET APPROP"/>
        <s v="[Project].[L2 - Project Code And Description].&amp;[2600  E911 BUDGET APPROPRIATION - F. 202]" c="2600  E911 BUDGET APPROPRIATION - F. 202"/>
        <s v="[Project].[L2 - Project Code And Description].&amp;[300  COASTAL MANAGEMENT PROGRAM]" c="300  COASTAL MANAGEMENT PROGRAM"/>
        <s v="[Project].[L2 - Project Code And Description].&amp;[3500  US DEPT. OF ENERGY (ARRA)]" c="3500  US DEPT. OF ENERGY (ARRA)"/>
        <s v="[Project].[L2 - Project Code And Description].&amp;[3500  USDA, THROUGH AK DOF (ARRA)]" c="3500  USDA, THROUGH AK DOF (ARRA)"/>
        <s v="[Project].[L2 - Project Code And Description].&amp;[4200  O/F Trf(100-130-130 Fy96)]" c="4200  O/F Trf(100-130-130 Fy96)"/>
        <s v="[Project].[L2 - Project Code And Description].&amp;[4200  OPERATING FUND TRANSFER]" c="4200  OPERATING FUND TRANSFER"/>
        <s v="[Project].[L2 - Project Code And Description].&amp;[4200  OPERATING FUND TRANSFER - F. 203]" c="4200  OPERATING FUND TRANSFER - F. 203"/>
        <s v="[Project].[L2 - Project Code And Description].&amp;[4200  OPERATING FUND TRANSFER - F.100]" c="4200  OPERATING FUND TRANSFER - F.100"/>
        <s v="[Project].[L2 - Project Code And Description].&amp;[4200  OPERATING FUND TRANSFER – F.100]" c="4200  OPERATING FUND TRANSFER – F.100"/>
        <s v="[Project].[L2 - Project Code And Description].&amp;[4200  OPERATING FUND TRANSFER-FY2001 AREAWIDE]" c="4200  OPERATING FUND TRANSFER-FY2001 AREAWIDE"/>
        <s v="[Project].[L2 - Project Code And Description].&amp;[4200  OPERATING FUND TRANSFERS - F. 100]" c="4200  OPERATING FUND TRANSFERS - F. 100"/>
        <s v="[Project].[L2 - Project Code And Description].&amp;[4200  OPERATING TRANSFER]" c="4200  OPERATING TRANSFER"/>
        <s v="[Project].[L2 - Project Code And Description].&amp;[4200  OPERATING TRANSFER - A/W FUND]" c="4200  OPERATING TRANSFER - A/W FUND"/>
        <s v="[Project].[L2 - Project Code And Description].&amp;[4200  OPERATING TRANSFER - AREAWIDE FUND]" c="4200  OPERATING TRANSFER - AREAWIDE FUND"/>
        <s v="[Project].[L2 - Project Code And Description].&amp;[4200  OPERATING TRANSFER - F. 100]" c="4200  OPERATING TRANSFER - F. 100"/>
        <s v="[Project].[L2 - Project Code And Description].&amp;[4200  OPERATING TRANSFER - F. 200]" c="4200  OPERATING TRANSFER - F. 200"/>
        <s v="[Project].[L2 - Project Code And Description].&amp;[4200  OPERATING TRANSFER - F. 203]" c="4200  OPERATING TRANSFER - F. 203"/>
        <s v="[Project].[L2 - Project Code And Description].&amp;[4200  OPERATING TRANSFER-A/W FUND]" c="4200  OPERATING TRANSFER-A/W FUND"/>
        <s v="[Project].[L2 - Project Code And Description].&amp;[4200  OPERATING TRANSFER-FUND 203]" c="4200  OPERATING TRANSFER-FUND 203"/>
        <s v="[Project].[L2 - Project Code And Description].&amp;[4200  OPERATING TRANSFER-FY2001 LAND MNGMNT FD]" c="4200  OPERATING TRANSFER-FY2001 LAND MNGMNT FD"/>
        <s v="[Project].[L2 - Project Code And Description].&amp;[4200  OPERATION FUND TRANSFER - F.100]" c="4200  OPERATION FUND TRANSFER - F.100"/>
        <s v="[Project].[L2 - Project Code And Description].&amp;[4200  PORT OPERATING BUDGET TRSFR-FUND 100]" c="4200  PORT OPERATING BUDGET TRSFR-FUND 100"/>
        <s v="[Project].[L2 - Project Code And Description].&amp;[4200  PORT OPERATING FUND TRANSFER - F. 100]" c="4200  PORT OPERATING FUND TRANSFER - F. 100"/>
        <s v="[Project].[L2 - Project Code And Description].&amp;[4400  STATE HOMELAND SECURITY AND EMERG SERV]" c="4400  STATE HOMELAND SECURITY AND EMERG SERV"/>
        <s v="[Project].[L2 - Project Code And Description].&amp;[4400  US DEPT. OF HOMELAND SEC. THROUGH AK DMVA, DHS&amp;EM]" c="4400  US DEPT. OF HOMELAND SEC. THROUGH AK DMVA, DHS&amp;EM"/>
        <s v="[Project].[L2 - Project Code And Description].&amp;[4500  AK DNR, DIV. OF PARK &amp; REC., OFFICE OF HIST.]" c="4500  AK DNR, DIV. OF PARK &amp; REC., OFFICE OF HIST."/>
        <s v="[Project].[L2 - Project Code And Description].&amp;[4500  DEPART OF NATURAL RESOURCES, OFFICE OF]" c="4500  DEPART OF NATURAL RESOURCES, OFFICE OF"/>
        <s v="[Project].[L2 - Project Code And Description].&amp;[4500  DEPT. OF NATURAL RESOURCE, OFF. OF HIST.]" c="4500  DEPT. OF NATURAL RESOURCE, OFF. OF HIST."/>
        <s v="[Project].[L2 - Project Code And Description].&amp;[4500  DOI THRU AK DNR, DIV. OF PARK &amp; REC., OFFICE OF HIST]" c="4500  DOI THRU AK DNR, DIV. OF PARK &amp; REC., OFFICE OF HIST"/>
        <s v="[Project].[L2 - Project Code And Description].&amp;[4500  DOI THRU AK DNR, DIV. OF PARKS &amp; REC., OFFICE OF HIST.]" c="4500  DOI THRU AK DNR, DIV. OF PARKS &amp; REC., OFFICE OF HIST."/>
        <s v="[Project].[L2 - Project Code And Description].&amp;[4600  U.S. DEPT. OF INTERIOR, BOEMRE]" c="4600  U.S. DEPT. OF INTERIOR, BOEMRE"/>
        <s v="[Project].[L2 - Project Code And Description].&amp;[5000  ALASKA DCCED, DIV. OF COMM. ADVOCACY (MEAP)]" c="5000  ALASKA DCCED, DIV. OF COMM. ADVOCACY (MEAP)"/>
        <s v="[Project].[L2 - Project Code And Description].&amp;[5000  LIBRARY NETWRK REIMB&amp;FRIEND OF PAL LIBRY]" c="5000  LIBRARY NETWRK REIMB&amp;FRIEND OF PAL LIBRY"/>
        <s v="[Project].[L2 - Project Code And Description].&amp;[5000  Oth Fin.Src-Soa-91 Lawsut]" c="5000  Oth Fin.Src-Soa-91 Lawsut"/>
        <s v="[Project].[L2 - Project Code And Description].&amp;[5100  US EPA PASSED THRU AK DEPT OF ENVIRONMENTAL CONSERVATION]" c="5100  US EPA PASSED THRU AK DEPT OF ENVIRONMENTAL CONSERVATION"/>
        <s v="[Project].[L2 - Project Code And Description].&amp;[5500  STATE OF ALASKA, ALASKA ENERGY AUTHORITY]" c="5500  STATE OF ALASKA, ALASKA ENERGY AUTHORITY"/>
        <s v="[Project].[L2 - Project Code And Description].&amp;[5700  ALASKA DEPT. OF EDUCATION &amp; EARLY DEV.]" c="5700  ALASKA DEPT. OF EDUCATION &amp; EARLY DEV."/>
        <s v="[Project].[L2 - Project Code And Description].&amp;[6100  DONATIONS (KNIK INDUSTRIES)]" c="6100  DONATIONS (KNIK INDUSTRIES)"/>
        <s v="[Project].[L2 - Project Code And Description].&amp;[6500  US DEPT. OF COMMERCE, THRU NATURE CONSERVANCY]" c="6500  US DEPT. OF COMMERCE, THRU NATURE CONSERVANCY"/>
        <s v="[Project].[L2 - Project Code And Description].&amp;[6600  SERVICE AREA BUDGET APPROP.]" c="6600  SERVICE AREA BUDGET APPROP."/>
        <s v="[Project].[L2 - Project Code And Description].&amp;[6600  SERVICE AREA BUDGET APPROP. - F. 250]" c="6600  SERVICE AREA BUDGET APPROP. - F. 250"/>
        <s v="[Project].[L2 - Project Code And Description].&amp;[6600  SERVICE AREA BUDGET APPROP. - F. 265]" c="6600  SERVICE AREA BUDGET APPROP. - F. 265"/>
        <s v="[Project].[L2 - Project Code And Description].&amp;[6600  SERVICE AREA BUDGET APPROPRIATION]" c="6600  SERVICE AREA BUDGET APPROPRIATION"/>
        <s v="[Project].[L2 - Project Code And Description].&amp;[6600  SERVICE AREA BUDGET APPRP. F. 265]" c="6600  SERVICE AREA BUDGET APPRP. F. 265"/>
        <s v="[Project].[L2 - Project Code And Description].&amp;[6900  BARB &amp; LOUIS LACHER 7 MILE LK SIGNAGE]" c="6900  BARB &amp; LOUIS LACHER 7 MILE LK SIGNAGE"/>
        <s v="[Project].[L2 - Project Code And Description].&amp;[6900  VALLEY COMMUNITY FOR RECYCLING SOLUTIONS]" c="6900  VALLEY COMMUNITY FOR RECYCLING SOLUTIONS"/>
        <s v="[Project].[L2 - Project Code And Description].&amp;[700  Assembly Res (Areawide)]" c="700  Assembly Res (Areawide)"/>
        <s v="[Project].[L2 - Project Code And Description].&amp;[7100  DEPT. OF AGRICULTURE, NRCS]" c="7100  DEPT. OF AGRICULTURE, NRCS"/>
        <s v="[Project].[L2 - Project Code And Description].&amp;[7100  FEDERAL HIGHWAYS ADMINISTRATION]" c="7100  FEDERAL HIGHWAYS ADMINISTRATION"/>
        <s v="[Project].[L2 - Project Code And Description].&amp;[7100  FHWA, PASSED THROUGH KABATA]" c="7100  FHWA, PASSED THROUGH KABATA"/>
        <s v="[Project].[L2 - Project Code And Description].&amp;[7100  NATIONAL PARK SERVICE]" c="7100  NATIONAL PARK SERVICE"/>
        <s v="[Project].[L2 - Project Code And Description].&amp;[7100  OFFICE OF ECONOMIC ADJUSTMENT]" c="7100  OFFICE OF ECONOMIC ADJUSTMENT"/>
        <s v="[Project].[L2 - Project Code And Description].&amp;[7100  U.S. DEPARTMENT OF AGRICULTURE]" c="7100  U.S. DEPARTMENT OF AGRICULTURE"/>
        <s v="[Project].[L2 - Project Code And Description].&amp;[7100  U.S. DEPARTMENT OF JUSTICE]" c="7100  U.S. DEPARTMENT OF JUSTICE"/>
        <s v="[Project].[L2 - Project Code And Description].&amp;[7100  U.S. DEPT. OF INTERIOR, U.S.G.S.]" c="7100  U.S. DEPT. OF INTERIOR, U.S.G.S."/>
        <s v="[Project].[L2 - Project Code And Description].&amp;[7100  U.S. DEPT. OF INTERIOR, USFWS]" c="7100  U.S. DEPT. OF INTERIOR, USFWS"/>
        <s v="[Project].[L2 - Project Code And Description].&amp;[7100  U.S. DEPT. OF TRANSPORTATION - FAA]" c="7100  U.S. DEPT. OF TRANSPORTATION - FAA"/>
        <s v="[Project].[L2 - Project Code And Description].&amp;[7100  U.S. ENVIRONMENTAL PROTECTION AGENCY]" c="7100  U.S. ENVIRONMENTAL PROTECTION AGENCY"/>
        <s v="[Project].[L2 - Project Code And Description].&amp;[7100  U.S. FISH &amp; WILDLIFE SERVICE]" c="7100  U.S. FISH &amp; WILDLIFE SERVICE"/>
        <s v="[Project].[L2 - Project Code And Description].&amp;[7100  UNITED STATES FISH AND WILDLIFE SERVICE]" c="7100  UNITED STATES FISH AND WILDLIFE SERVICE"/>
        <s v="[Project].[L2 - Project Code And Description].&amp;[7100  US DEPT OF HOUSING AND URBAN DEVELOPMENT]" c="7100  US DEPT OF HOUSING AND URBAN DEVELOPMENT"/>
        <s v="[Project].[L2 - Project Code And Description].&amp;[7100  US DHS/FEMA PASSED THRU DCCED]" c="7100  US DHS/FEMA PASSED THRU DCCED"/>
        <s v="[Project].[L2 - Project Code And Description].&amp;[8400  U.S. DEPT. OF AGRICULTURE]" c="8400  U.S. DEPT. OF AGRICULTURE"/>
        <s v="[Project].[L2 - Project Code And Description].&amp;[8400  U.S. FISH &amp; WILDLIFE]" c="8400  U.S. FISH &amp; WILDLIFE"/>
        <s v="[Project].[L2 - Project Code And Description].&amp;[9000  SB46 (2012) LEGISLATIVE GRANT]" c="9000  SB46 (2012) LEGISLATIVE GRANT"/>
        <s v="[Project].[L2 - Project Code And Description].&amp;[9300  SB119 (2015) LEGISLATIVE GRANT]" c="9300  SB119 (2015) LEGISLATIVE GRANT"/>
      </sharedItems>
    </cacheField>
    <cacheField name="[Project].[Project Level Codes and Descriptions].[Level 1 - Code And Description]" caption="Level 1 - Code And Description" numFmtId="0" hierarchy="219" level="1">
      <sharedItems count="158">
        <s v="[Project].[Project Level Codes and Descriptions].[Level 1 - Code And Description].&amp;[10028 - VISITOR CENTER OPERATIONS (MSCVB)]" c="10028 - VISITOR CENTER OPERATIONS (MSCVB)"/>
        <s v="[Project].[Project Level Codes and Descriptions].[Level 1 - Code And Description].&amp;[15004 - PARKS &amp; OUTDOOR RECREATION EQUIPMENT]" c="15004 - PARKS &amp; OUTDOOR RECREATION EQUIPMENT"/>
        <s v="[Project].[Project Level Codes and Descriptions].[Level 1 - Code And Description].&amp;[15006 - TOURISM INFRASTRUCTURE (FY96-FY04)]" c="15006 - TOURISM INFRASTRUCTURE (FY96-FY04)"/>
        <s v="[Project].[Project Level Codes and Descriptions].[Level 1 - Code And Description].&amp;[15007 - COMMUNITY POOLS REPAIR &amp; RENOVATION]" c="15007 - COMMUNITY POOLS REPAIR &amp; RENOVATION"/>
        <s v="[Project].[Project Level Codes and Descriptions].[Level 1 - Code And Description].&amp;[15012 - PARKS SHOP UPGRADES]" c="15012 - PARKS SHOP UPGRADES"/>
        <s v="[Project].[Project Level Codes and Descriptions].[Level 1 - Code And Description].&amp;[15013 - PARKS &amp; REC. COMPREHENSIVE PLAN]" c="15013 - PARKS &amp; REC. COMPREHENSIVE PLAN"/>
        <s v="[Project].[Project Level Codes and Descriptions].[Level 1 - Code And Description].&amp;[15030 - TOURISM INFRASTRUCTURE - FY05, FY06, FY07]" c="15030 - TOURISM INFRASTRUCTURE - FY05, FY06, FY07"/>
        <s v="[Project].[Project Level Codes and Descriptions].[Level 1 - Code And Description].&amp;[15031 - FOREST MANAGEMENT PLAN]" c="15031 - FOREST MANAGEMENT PLAN"/>
        <s v="[Project].[Project Level Codes and Descriptions].[Level 1 - Code And Description].&amp;[15035 - TOURISM INFRASTRUCTURE - FY05 - FY14]" c="15035 - TOURISM INFRASTRUCTURE - FY05 - FY14"/>
        <s v="[Project].[Project Level Codes and Descriptions].[Level 1 - Code And Description].&amp;[15099 - TOURISM INFRASTRUCTURE PENDING]" c="15099 - TOURISM INFRASTRUCTURE PENDING"/>
        <s v="[Project].[Project Level Codes and Descriptions].[Level 1 - Code And Description].&amp;[15897 - PARKS &amp; RECREATION PROJECTS (DO NOT USE - USE 15040)]" c="15897 - PARKS &amp; RECREATION PROJECTS (DO NOT USE - USE 15040)"/>
        <s v="[Project].[Project Level Codes and Descriptions].[Level 1 - Code And Description].&amp;[20127 - Palmer Comphrehen Plan]" c="20127 - Palmer Comphrehen Plan"/>
        <s v="[Project].[Project Level Codes and Descriptions].[Level 1 - Code And Description].&amp;[20129 - CORE AREA COMPREHENSIVE PLAN]" c="20129 - CORE AREA COMPREHENSIVE PLAN"/>
        <s v="[Project].[Project Level Codes and Descriptions].[Level 1 - Code And Description].&amp;[20158 - COASTAL MANAGEMENT PROGRAM]" c="20158 - COASTAL MANAGEMENT PROGRAM"/>
        <s v="[Project].[Project Level Codes and Descriptions].[Level 1 - Code And Description].&amp;[20204 - Surveying Ta'D Land]" c="20204 - Surveying Ta'D Land"/>
        <s v="[Project].[Project Level Codes and Descriptions].[Level 1 - Code And Description].&amp;[20259 - HAZARD SUBSTANCE EMERG PLAN/LEPC]" c="20259 - HAZARD SUBSTANCE EMERG PLAN/LEPC"/>
        <s v="[Project].[Project Level Codes and Descriptions].[Level 1 - Code And Description].&amp;[20265 - Planning Autocad Equip]" c="20265 - Planning Autocad Equip"/>
        <s v="[Project].[Project Level Codes and Descriptions].[Level 1 - Code And Description].&amp;[20266 - VEHICLE PURCHASE]" c="20266 - VEHICLE PURCHASE"/>
        <s v="[Project].[Project Level Codes and Descriptions].[Level 1 - Code And Description].&amp;[20267 - Reaport Litigati-1991]" c="20267 - Reaport Litigati-1991"/>
        <s v="[Project].[Project Level Codes and Descriptions].[Level 1 - Code And Description].&amp;[20280 - TRANSPORTATION PLANNING]" c="20280 - TRANSPORTATION PLANNING"/>
        <s v="[Project].[Project Level Codes and Descriptions].[Level 1 - Code And Description].&amp;[20312 - LIBRARY TELECOM(ERATES)*USE 20323*]" c="20312 - LIBRARY TELECOM(ERATES)*USE 20323*"/>
        <s v="[Project].[Project Level Codes and Descriptions].[Level 1 - Code And Description].&amp;[20316 - INFORMATION TECHNOLOGY]" c="20316 - INFORMATION TECHNOLOGY"/>
        <s v="[Project].[Project Level Codes and Descriptions].[Level 1 - Code And Description].&amp;[20325 - HISTORIC INTERPRETIVE SIGNS]" c="20325 - HISTORIC INTERPRETIVE SIGNS"/>
        <s v="[Project].[Project Level Codes and Descriptions].[Level 1 - Code And Description].&amp;[20332 - TRAFFIC CALMING PROJECTS]" c="20332 - TRAFFIC CALMING PROJECTS"/>
        <s v="[Project].[Project Level Codes and Descriptions].[Level 1 - Code And Description].&amp;[20338 - REGIONAL AVIATIONS SYSTEMS PLAN]" c="20338 - REGIONAL AVIATIONS SYSTEMS PLAN"/>
        <s v="[Project].[Project Level Codes and Descriptions].[Level 1 - Code And Description].&amp;[20344 - AGRICULTURAL PROCESSING FACILITY STUDY]" c="20344 - AGRICULTURAL PROCESSING FACILITY STUDY"/>
        <s v="[Project].[Project Level Codes and Descriptions].[Level 1 - Code And Description].&amp;[20346 - SOUTH DENALI IMPLEMENTATION PLAN]" c="20346 - SOUTH DENALI IMPLEMENTATION PLAN"/>
        <s v="[Project].[Project Level Codes and Descriptions].[Level 1 - Code And Description].&amp;[20350 - SHORELINE BEST MANAGEMENT PRACTICES]" c="20350 - SHORELINE BEST MANAGEMENT PRACTICES"/>
        <s v="[Project].[Project Level Codes and Descriptions].[Level 1 - Code And Description].&amp;[20353 - BIG LAKE WATERSHED ASSESSMENT &amp; PLANNING]" c="20353 - BIG LAKE WATERSHED ASSESSMENT &amp; PLANNING"/>
        <s v="[Project].[Project Level Codes and Descriptions].[Level 1 - Code And Description].&amp;[20358 - NAT'L HERITAGE AREAS DESIGNATION STUDY]" c="20358 - NAT'L HERITAGE AREAS DESIGNATION STUDY"/>
        <s v="[Project].[Project Level Codes and Descriptions].[Level 1 - Code And Description].&amp;[20359 - MANAGEMENT REVIEW AUDIT]" c="20359 - MANAGEMENT REVIEW AUDIT"/>
        <s v="[Project].[Project Level Codes and Descriptions].[Level 1 - Code And Description].&amp;[20364 - LIBRARY CONTINUING EDUCATION GRANTS]" c="20364 - LIBRARY CONTINUING EDUCATION GRANTS"/>
        <s v="[Project].[Project Level Codes and Descriptions].[Level 1 - Code And Description].&amp;[20368 - STRATEGIC CONSERV. PLANNING (GREEN INFRA.)]" c="20368 - STRATEGIC CONSERV. PLANNING (GREEN INFRA.)"/>
        <s v="[Project].[Project Level Codes and Descriptions].[Level 1 - Code And Description].&amp;[20369 - HISTORIC PLAN FOR NORTH AK RR/PARKS HWY]" c="20369 - HISTORIC PLAN FOR NORTH AK RR/PARKS HWY"/>
        <s v="[Project].[Project Level Codes and Descriptions].[Level 1 - Code And Description].&amp;[20370 - ALASKA FARMLAND TRUST]" c="20370 - ALASKA FARMLAND TRUST"/>
        <s v="[Project].[Project Level Codes and Descriptions].[Level 1 - Code And Description].&amp;[20376 - HISTORIC SURVEY OF CITY OF WASILLA SITES]" c="20376 - HISTORIC SURVEY OF CITY OF WASILLA SITES"/>
        <s v="[Project].[Project Level Codes and Descriptions].[Level 1 - Code And Description].&amp;[20378 - PUBLIC LIBRARY ASSOC. CONF. TRAVEL GRANTS]" c="20378 - PUBLIC LIBRARY ASSOC. CONF. TRAVEL GRANTS"/>
        <s v="[Project].[Project Level Codes and Descriptions].[Level 1 - Code And Description].&amp;[20381 - WATER QUALITY PROTECTION]" c="20381 - WATER QUALITY PROTECTION"/>
        <s v="[Project].[Project Level Codes and Descriptions].[Level 1 - Code And Description].&amp;[20384 - MSB LOW IMPACT DEVELOPMENT PROGRAM]" c="20384 - MSB LOW IMPACT DEVELOPMENT PROGRAM"/>
        <s v="[Project].[Project Level Codes and Descriptions].[Level 1 - Code And Description].&amp;[20389 - COMMUNITY COUNCIL UPGRADES AND SUPPORT]" c="20389 - COMMUNITY COUNCIL UPGRADES AND SUPPORT"/>
        <s v="[Project].[Project Level Codes and Descriptions].[Level 1 - Code And Description].&amp;[25022 - UNDERGROUND STORAGE TANKS/ENV. PR]" c="25022 - UNDERGROUND STORAGE TANKS/ENV. PR"/>
        <s v="[Project].[Project Level Codes and Descriptions].[Level 1 - Code And Description].&amp;[25047 - BOROUGHWIDE CLEAN-UP EFFORT]" c="25047 - BOROUGHWIDE CLEAN-UP EFFORT"/>
        <s v="[Project].[Project Level Codes and Descriptions].[Level 1 - Code And Description].&amp;[30037 - FAIRVIEW RSA #14]" c="30037 - FAIRVIEW RSA #14"/>
        <s v="[Project].[Project Level Codes and Descriptions].[Level 1 - Code And Description].&amp;[45005 - PORT MASTER PLAN]" c="45005 - PORT MASTER PLAN"/>
        <s v="[Project].[Project Level Codes and Descriptions].[Level 1 - Code And Description].&amp;[45007 - CODIFICATION SERVICE]" c="45007 - CODIFICATION SERVICE"/>
        <s v="[Project].[Project Level Codes and Descriptions].[Level 1 - Code And Description].&amp;[45009 - 7 MILE CANOE TRAIL]" c="45009 - 7 MILE CANOE TRAIL"/>
        <s v="[Project].[Project Level Codes and Descriptions].[Level 1 - Code And Description].&amp;[45010 - GROUNDWATER PROTECTION]" c="45010 - GROUNDWATER PROTECTION"/>
        <s v="[Project].[Project Level Codes and Descriptions].[Level 1 - Code And Description].&amp;[45022 - MAT RIVER EROSION STUDIES]" c="45022 - MAT RIVER EROSION STUDIES"/>
        <s v="[Project].[Project Level Codes and Descriptions].[Level 1 - Code And Description].&amp;[45024 - CHICKALOON COMMUNITY HALL]" c="45024 - CHICKALOON COMMUNITY HALL"/>
        <s v="[Project].[Project Level Codes and Descriptions].[Level 1 - Code And Description].&amp;[45031 - Big Lake,Lake Mngmnt Plan]" c="45031 - Big Lake,Lake Mngmnt Plan"/>
        <s v="[Project].[Project Level Codes and Descriptions].[Level 1 - Code And Description].&amp;[45040 - MUNICIPAL ENTITLEMENT LANDS]" c="45040 - MUNICIPAL ENTITLEMENT LANDS"/>
        <s v="[Project].[Project Level Codes and Descriptions].[Level 1 - Code And Description].&amp;[45041 - SURVEY OF BOROUGH OWNED LANDS]" c="45041 - SURVEY OF BOROUGH OWNED LANDS"/>
        <s v="[Project].[Project Level Codes and Descriptions].[Level 1 - Code And Description].&amp;[45052 - COMMUNITY HOUSEHOLD SURVEY]" c="45052 - COMMUNITY HOUSEHOLD SURVEY"/>
        <s v="[Project].[Project Level Codes and Descriptions].[Level 1 - Code And Description].&amp;[45073 - GOOSE CREEK ASSESSMENT]" c="45073 - GOOSE CREEK ASSESSMENT"/>
        <s v="[Project].[Project Level Codes and Descriptions].[Level 1 - Code And Description].&amp;[45083 - GASB 34 IMPLEMENTATION]" c="45083 - GASB 34 IMPLEMENTATION"/>
        <s v="[Project].[Project Level Codes and Descriptions].[Level 1 - Code And Description].&amp;[45097 - ASSET MANAGEMENT PLAN]" c="45097 - ASSET MANAGEMENT PLAN"/>
        <s v="[Project].[Project Level Codes and Descriptions].[Level 1 - Code And Description].&amp;[45124 - RECORDS MANAGEMENT CONSULTANT]" c="45124 - RECORDS MANAGEMENT CONSULTANT"/>
        <s v="[Project].[Project Level Codes and Descriptions].[Level 1 - Code And Description].&amp;[45126 - CERT]" c="45126 - CERT"/>
        <s v="[Project].[Project Level Codes and Descriptions].[Level 1 - Code And Description].&amp;[45128 - BUTTE MASTER PLAN]" c="45128 - BUTTE MASTER PLAN"/>
        <s v="[Project].[Project Level Codes and Descriptions].[Level 1 - Code And Description].&amp;[45131 - SPRUCE BARK BEETLE]" c="45131 - SPRUCE BARK BEETLE"/>
        <s v="[Project].[Project Level Codes and Descriptions].[Level 1 - Code And Description].&amp;[45132 - SUTTON AMBULANCE RESPONDER JACKETS]" c="45132 - SUTTON AMBULANCE RESPONDER JACKETS"/>
        <s v="[Project].[Project Level Codes and Descriptions].[Level 1 - Code And Description].&amp;[45133 - COOK INLET GEOGRAPHIC RESPONSE STRATEGY]" c="45133 - COOK INLET GEOGRAPHIC RESPONSE STRATEGY"/>
        <s v="[Project].[Project Level Codes and Descriptions].[Level 1 - Code And Description].&amp;[45135 - MEADOW LAKES COMPREHENSIVE PLAN]" c="45135 - MEADOW LAKES COMPREHENSIVE PLAN"/>
        <s v="[Project].[Project Level Codes and Descriptions].[Level 1 - Code And Description].&amp;[45139 - ROAD SERVICE AREA EQUIPMENT PURCH/R&amp;R]" c="45139 - ROAD SERVICE AREA EQUIPMENT PURCH/R&amp;R"/>
        <s v="[Project].[Project Level Codes and Descriptions].[Level 1 - Code And Description].&amp;[45147 - WASILLA-LAKES FSA PROTECTIVE CLOTHING]" c="45147 - WASILLA-LAKES FSA PROTECTIVE CLOTHING"/>
        <s v="[Project].[Project Level Codes and Descriptions].[Level 1 - Code And Description].&amp;[45158 - FIRST RESPONSE PREPAREDNESS]" c="45158 - FIRST RESPONSE PREPAREDNESS"/>
        <s v="[Project].[Project Level Codes and Descriptions].[Level 1 - Code And Description].&amp;[45159 - SCA/AMERICORPS PROJECTS]" c="45159 - SCA/AMERICORPS PROJECTS"/>
        <s v="[Project].[Project Level Codes and Descriptions].[Level 1 - Code And Description].&amp;[45160 - ALPINE HISTORICAL BLDG-HAZMAT/DEMOLISH]" c="45160 - ALPINE HISTORICAL BLDG-HAZMAT/DEMOLISH"/>
        <s v="[Project].[Project Level Codes and Descriptions].[Level 1 - Code And Description].&amp;[45165 - JUNK VEHICLE COLLECTION AREA]" c="45165 - JUNK VEHICLE COLLECTION AREA"/>
        <s v="[Project].[Project Level Codes and Descriptions].[Level 1 - Code And Description].&amp;[45168 - ANIMAL CARE FURNITURE/EQUIPMENT/TOOLS]" c="45168 - ANIMAL CARE FURNITURE/EQUIPMENT/TOOLS"/>
        <s v="[Project].[Project Level Codes and Descriptions].[Level 1 - Code And Description].&amp;[45171 - FINANCIAL SYS UPG &amp; NEW ASSESSMNT PKG]" c="45171 - FINANCIAL SYS UPG &amp; NEW ASSESSMNT PKG"/>
        <s v="[Project].[Project Level Codes and Descriptions].[Level 1 - Code And Description].&amp;[45172 - LAZY MOUNTAIN COMPREHENSIVE PLAN]" c="45172 - LAZY MOUNTAIN COMPREHENSIVE PLAN"/>
        <s v="[Project].[Project Level Codes and Descriptions].[Level 1 - Code And Description].&amp;[45175 - DISPUTE RESOLUTIONS]" c="45175 - DISPUTE RESOLUTIONS"/>
        <s v="[Project].[Project Level Codes and Descriptions].[Level 1 - Code And Description].&amp;[45177 - ROAD RIGHT OF WAY ACQUISITIONS]" c="45177 - ROAD RIGHT OF WAY ACQUISITIONS"/>
        <s v="[Project].[Project Level Codes and Descriptions].[Level 1 - Code And Description].&amp;[45178 - WATER &amp; SEWER STUDY]" c="45178 - WATER &amp; SEWER STUDY"/>
        <s v="[Project].[Project Level Codes and Descriptions].[Level 1 - Code And Description].&amp;[45179 - PUBLIC FACILITIES STUDY]" c="45179 - PUBLIC FACILITIES STUDY"/>
        <s v="[Project].[Project Level Codes and Descriptions].[Level 1 - Code And Description].&amp;[45180 - UPM HOT PLATE REPLACEMENT]" c="45180 - UPM HOT PLATE REPLACEMENT"/>
        <s v="[Project].[Project Level Codes and Descriptions].[Level 1 - Code And Description].&amp;[45184 - E911 CAD SYSTEM]" c="45184 - E911 CAD SYSTEM"/>
        <s v="[Project].[Project Level Codes and Descriptions].[Level 1 - Code And Description].&amp;[45188 - ALASKA SHIELD/NORTHERN EDGE EXERCISE]" c="45188 - ALASKA SHIELD/NORTHERN EDGE EXERCISE"/>
        <s v="[Project].[Project Level Codes and Descriptions].[Level 1 - Code And Description].&amp;[45195 - CLASSIFICATION STUDY]" c="45195 - CLASSIFICATION STUDY"/>
        <s v="[Project].[Project Level Codes and Descriptions].[Level 1 - Code And Description].&amp;[45197 - WETLANDS PROGRAM DEVELOPMENT]" c="45197 - WETLANDS PROGRAM DEVELOPMENT"/>
        <s v="[Project].[Project Level Codes and Descriptions].[Level 1 - Code And Description].&amp;[45202 - SUBDIVISION CONSTRUCTION MANUAL]" c="45202 - SUBDIVISION CONSTRUCTION MANUAL"/>
        <s v="[Project].[Project Level Codes and Descriptions].[Level 1 - Code And Description].&amp;[45203 - MATANUSKA-SUSITNA COLLEGE]" c="45203 - MATANUSKA-SUSITNA COLLEGE"/>
        <s v="[Project].[Project Level Codes and Descriptions].[Level 1 - Code And Description].&amp;[45204 - TRAILER PURCHASE]" c="45204 - TRAILER PURCHASE"/>
        <s v="[Project].[Project Level Codes and Descriptions].[Level 1 - Code And Description].&amp;[45205 - ROOF ASSESSMENT STUDY]" c="45205 - ROOF ASSESSMENT STUDY"/>
        <s v="[Project].[Project Level Codes and Descriptions].[Level 1 - Code And Description].&amp;[45206 - BRIDGE ASSESSMENT STUDY]" c="45206 - BRIDGE ASSESSMENT STUDY"/>
        <s v="[Project].[Project Level Codes and Descriptions].[Level 1 - Code And Description].&amp;[45214 - INFRARED PATCHING MACHINE]" c="45214 - INFRARED PATCHING MACHINE"/>
        <s v="[Project].[Project Level Codes and Descriptions].[Level 1 - Code And Description].&amp;[45220 - BIG LAKE COMPREHENSIVE PLAN]" c="45220 - BIG LAKE COMPREHENSIVE PLAN"/>
        <s v="[Project].[Project Level Codes and Descriptions].[Level 1 - Code And Description].&amp;[45221 - COLLECTOR ROADS STUDY]" c="45221 - COLLECTOR ROADS STUDY"/>
        <s v="[Project].[Project Level Codes and Descriptions].[Level 1 - Code And Description].&amp;[45222 - SUTTON/LAZY MTN. COMPREHENSIVE PLAN]" c="45222 - SUTTON/LAZY MTN. COMPREHENSIVE PLAN"/>
        <s v="[Project].[Project Level Codes and Descriptions].[Level 1 - Code And Description].&amp;[45224 - SOIL &amp; WATER CONSERVATION]" c="45224 - SOIL &amp; WATER CONSERVATION"/>
        <s v="[Project].[Project Level Codes and Descriptions].[Level 1 - Code And Description].&amp;[45255 - VEHICLE FUEL MANAGEMENT SYSTEM]" c="45255 - VEHICLE FUEL MANAGEMENT SYSTEM"/>
        <s v="[Project].[Project Level Codes and Descriptions].[Level 1 - Code And Description].&amp;[45275 - WETLANDS HYDROLOGY]" c="45275 - WETLANDS HYDROLOGY"/>
        <s v="[Project].[Project Level Codes and Descriptions].[Level 1 - Code And Description].&amp;[45276 - ANIMAL CARE-SERVICE &amp; SUPPLIES FOR NEUTER SCOOTER]" c="45276 - ANIMAL CARE-SERVICE &amp; SUPPLIES FOR NEUTER SCOOTER"/>
        <s v="[Project].[Project Level Codes and Descriptions].[Level 1 - Code And Description].&amp;[45283 - E911 HARDWARE &amp; SOFTWARE REFRESH]" c="45283 - E911 HARDWARE &amp; SOFTWARE REFRESH"/>
        <s v="[Project].[Project Level Codes and Descriptions].[Level 1 - Code And Description].&amp;[47000 - TOURISM INFRASTRUCTURE NEEDS STUDY]" c="47000 - TOURISM INFRASTRUCTURE NEEDS STUDY"/>
        <s v="[Project].[Project Level Codes and Descriptions].[Level 1 - Code And Description].&amp;[47002 - 2010 CENSUS]" c="47002 - 2010 CENSUS"/>
        <s v="[Project].[Project Level Codes and Descriptions].[Level 1 - Code And Description].&amp;[47003 - FT. RICH/ELMENDORF AFB JLU STUDY]" c="47003 - FT. RICH/ELMENDORF AFB JLU STUDY"/>
        <s v="[Project].[Project Level Codes and Descriptions].[Level 1 - Code And Description].&amp;[47004 - PAVEMENT CONDITION INDEX INFORMATION]" c="47004 - PAVEMENT CONDITION INDEX INFORMATION"/>
        <s v="[Project].[Project Level Codes and Descriptions].[Level 1 - Code And Description].&amp;[47006 - MAT-SU BOROUGH TRANSIT PLAN]" c="47006 - MAT-SU BOROUGH TRANSIT PLAN"/>
        <s v="[Project].[Project Level Codes and Descriptions].[Level 1 - Code And Description].&amp;[47007 - TRUNK ROAD CONNECTOR STUDY]" c="47007 - TRUNK ROAD CONNECTOR STUDY"/>
        <s v="[Project].[Project Level Codes and Descriptions].[Level 1 - Code And Description].&amp;[47008 - TOWER MASTER PLAN]" c="47008 - TOWER MASTER PLAN"/>
        <s v="[Project].[Project Level Codes and Descriptions].[Level 1 - Code And Description].&amp;[47009 - MSB LAND BUILDOUT ANALYSIS]" c="47009 - MSB LAND BUILDOUT ANALYSIS"/>
        <s v="[Project].[Project Level Codes and Descriptions].[Level 1 - Code And Description].&amp;[47010 - KNIK TOWNSITE ARCHAEOLOGICAL EXCAVATIONS]" c="47010 - KNIK TOWNSITE ARCHAEOLOGICAL EXCAVATIONS"/>
        <s v="[Project].[Project Level Codes and Descriptions].[Level 1 - Code And Description].&amp;[47011 - ARCHAEOLOGICAL SURVEYS]" c="47011 - ARCHAEOLOGICAL SURVEYS"/>
        <s v="[Project].[Project Level Codes and Descriptions].[Level 1 - Code And Description].&amp;[47012 - ECONOMIC DEVELOPMENT PLANNING]" c="47012 - ECONOMIC DEVELOPMENT PLANNING"/>
        <s v="[Project].[Project Level Codes and Descriptions].[Level 1 - Code And Description].&amp;[47013 - VALLEY COMMUNITY FOR RECYCLING SOLUTIONS]" c="47013 - VALLEY COMMUNITY FOR RECYCLING SOLUTIONS"/>
        <s v="[Project].[Project Level Codes and Descriptions].[Level 1 - Code And Description].&amp;[47015 - TRANSPORTATION PROJECTS RECOMMENDATIONS]" c="47015 - TRANSPORTATION PROJECTS RECOMMENDATIONS"/>
        <s v="[Project].[Project Level Codes and Descriptions].[Level 1 - Code And Description].&amp;[47017 - ZONING CODE (TITLE 17) UPDATE]" c="47017 - ZONING CODE (TITLE 17) UPDATE"/>
        <s v="[Project].[Project Level Codes and Descriptions].[Level 1 - Code And Description].&amp;[47018 - MATANUSKA RIVER MANAGEMENT PLAN]" c="47018 - MATANUSKA RIVER MANAGEMENT PLAN"/>
        <s v="[Project].[Project Level Codes and Descriptions].[Level 1 - Code And Description].&amp;[47019 - ENERGY EFFICIENCY AND CONSERVATION STRATEGY]" c="47019 - ENERGY EFFICIENCY AND CONSERVATION STRATEGY"/>
        <s v="[Project].[Project Level Codes and Descriptions].[Level 1 - Code And Description].&amp;[47020 - KNIK ARM CROSSING FIELD VERIFICATION]" c="47020 - KNIK ARM CROSSING FIELD VERIFICATION"/>
        <s v="[Project].[Project Level Codes and Descriptions].[Level 1 - Code And Description].&amp;[47021 - BOARD OF FISHERIES PROPOSALS]" c="47021 - BOARD OF FISHERIES PROPOSALS"/>
        <s v="[Project].[Project Level Codes and Descriptions].[Level 1 - Code And Description].&amp;[47022 - PALMER AGRICULTURAL RESEARCH STATION]" c="47022 - PALMER AGRICULTURAL RESEARCH STATION"/>
        <s v="[Project].[Project Level Codes and Descriptions].[Level 1 - Code And Description].&amp;[47023 - CONSOLIDATED PERMITTING PROCESS]" c="47023 - CONSOLIDATED PERMITTING PROCESS"/>
        <s v="[Project].[Project Level Codes and Descriptions].[Level 1 - Code And Description].&amp;[47024 - BIG LAKE COMMUNITY IMPACT ASSESSMENT]" c="47024 - BIG LAKE COMMUNITY IMPACT ASSESSMENT"/>
        <s v="[Project].[Project Level Codes and Descriptions].[Level 1 - Code And Description].&amp;[47026 - MEADOW LAKES PARK PLAYGROUND]" c="47026 - MEADOW LAKES PARK PLAYGROUND"/>
        <s v="[Project].[Project Level Codes and Descriptions].[Level 1 - Code And Description].&amp;[47027 - SAFE ROUTES TO SCHOOLS PLAN]" c="47027 - SAFE ROUTES TO SCHOOLS PLAN"/>
        <s v="[Project].[Project Level Codes and Descriptions].[Level 1 - Code And Description].&amp;[47028 - SPAY AND NEUTER CLINICS]" c="47028 - SPAY AND NEUTER CLINICS"/>
        <s v="[Project].[Project Level Codes and Descriptions].[Level 1 - Code And Description].&amp;[47029 - ECONOMIC DEVELOPMENT CULTIVATION]" c="47029 - ECONOMIC DEVELOPMENT CULTIVATION"/>
        <s v="[Project].[Project Level Codes and Descriptions].[Level 1 - Code And Description].&amp;[47030 - OPERATIONAL ANALYSIS]" c="47030 - OPERATIONAL ANALYSIS"/>
        <s v="[Project].[Project Level Codes and Descriptions].[Level 1 - Code And Description].&amp;[47031 - LAND &amp; RESOURCE MGMT 5 YEAR DISPOSAL PLAN]" c="47031 - LAND &amp; RESOURCE MGMT 5 YEAR DISPOSAL PLAN"/>
        <s v="[Project].[Project Level Codes and Descriptions].[Level 1 - Code And Description].&amp;[47032 - TRAPPER CREEK COMMUNITY BLDG.]" c="47032 - TRAPPER CREEK COMMUNITY BLDG."/>
        <s v="[Project].[Project Level Codes and Descriptions].[Level 1 - Code And Description].&amp;[47034 - SPAY AND NEUTER CLINICS]" c="47034 - SPAY AND NEUTER CLINICS"/>
        <s v="[Project].[Project Level Codes and Descriptions].[Level 1 - Code And Description].&amp;[47035 - POINT MACKENZIE TOWN SITE]" c="47035 - POINT MACKENZIE TOWN SITE"/>
        <s v="[Project].[Project Level Codes and Descriptions].[Level 1 - Code And Description].&amp;[47036 - MAT-SU 50TH ANNIVERSARY]" c="47036 - MAT-SU 50TH ANNIVERSARY"/>
        <s v="[Project].[Project Level Codes and Descriptions].[Level 1 - Code And Description].&amp;[47037 - KABATA DEMOGRAPHICS STUDY]" c="47037 - KABATA DEMOGRAPHICS STUDY"/>
        <s v="[Project].[Project Level Codes and Descriptions].[Level 1 - Code And Description].&amp;[47038 - REGIONAL TRANSPORTATION ORGANIZATION]" c="47038 - REGIONAL TRANSPORTATION ORGANIZATION"/>
        <s v="[Project].[Project Level Codes and Descriptions].[Level 1 - Code And Description].&amp;[47039 - WILLOW TRAILS COMMITTEE TRAIL GROOMER]" c="47039 - WILLOW TRAILS COMMITTEE TRAIL GROOMER"/>
        <s v="[Project].[Project Level Codes and Descriptions].[Level 1 - Code And Description].&amp;[47040 - CAP-SSSE PROGRAM]" c="47040 - CAP-SSSE PROGRAM"/>
        <s v="[Project].[Project Level Codes and Descriptions].[Level 1 - Code And Description].&amp;[47041 - BUSINESS LICENSE / PERMIT SYSTEM, PLANNING]" c="47041 - BUSINESS LICENSE / PERMIT SYSTEM, PLANNING"/>
        <s v="[Project].[Project Level Codes and Descriptions].[Level 1 - Code And Description].&amp;[47043 - SECURITY PROGRAM PROJECT]" c="47043 - SECURITY PROGRAM PROJECT"/>
        <s v="[Project].[Project Level Codes and Descriptions].[Level 1 - Code And Description].&amp;[47044 - SHAREPOINT DEVELOPMENT &amp; IMPLEMENTATION PROJECT]" c="47044 - SHAREPOINT DEVELOPMENT &amp; IMPLEMENTATION PROJECT"/>
        <s v="[Project].[Project Level Codes and Descriptions].[Level 1 - Code And Description].&amp;[47045 - MICROWAVE NETWORK PROJECT - FY15]" c="47045 - MICROWAVE NETWORK PROJECT - FY15"/>
        <s v="[Project].[Project Level Codes and Descriptions].[Level 1 - Code And Description].&amp;[47046 - ARTIFACT INVENTORY &amp; RELOCATION]" c="47046 - ARTIFACT INVENTORY &amp; RELOCATION"/>
        <s v="[Project].[Project Level Codes and Descriptions].[Level 1 - Code And Description].&amp;[47047 - HOUSING ANALYSIS]" c="47047 - HOUSING ANALYSIS"/>
        <s v="[Project].[Project Level Codes and Descriptions].[Level 1 - Code And Description].&amp;[47050 - INFORMATION TECHNOLOGY STRATEGIC PLAN SUPPORT]" c="47050 - INFORMATION TECHNOLOGY STRATEGIC PLAN SUPPORT"/>
        <s v="[Project].[Project Level Codes and Descriptions].[Level 1 - Code And Description].&amp;[47109 - TIMBER SALE SURVEY]" c="47109 - TIMBER SALE SURVEY"/>
        <s v="[Project].[Project Level Codes and Descriptions].[Level 1 - Code And Description].&amp;[47500 - MAINTENANCE SHOP EQUIPMENT/UPGRADE]" c="47500 - MAINTENANCE SHOP EQUIPMENT/UPGRADE"/>
        <s v="[Project].[Project Level Codes and Descriptions].[Level 1 - Code And Description].&amp;[47501 - RESPONDER FINANCIAL SOFTWARE]" c="47501 - RESPONDER FINANCIAL SOFTWARE"/>
        <s v="[Project].[Project Level Codes and Descriptions].[Level 1 - Code And Description].&amp;[47502 - RED ALERT EMS MODULE &amp; LICENSE]" c="47502 - RED ALERT EMS MODULE &amp; LICENSE"/>
        <s v="[Project].[Project Level Codes and Descriptions].[Level 1 - Code And Description].&amp;[47503 - EMERGENCY MTLS STORAGE ENC./EQUIP./SUPP.]" c="47503 - EMERGENCY MTLS STORAGE ENC./EQUIP./SUPP."/>
        <s v="[Project].[Project Level Codes and Descriptions].[Level 1 - Code And Description].&amp;[47504 - GIS GEOSPATIAL DATA FUND (LIDAR)]" c="47504 - GIS GEOSPATIAL DATA FUND (LIDAR)"/>
        <s v="[Project].[Project Level Codes and Descriptions].[Level 1 - Code And Description].&amp;[47505 - CUSTODIAL EQUIPMENT PURCH./REP./REPLCMNT]" c="47505 - CUSTODIAL EQUIPMENT PURCH./REP./REPLCMNT"/>
        <s v="[Project].[Project Level Codes and Descriptions].[Level 1 - Code And Description].&amp;[47506 - FINANCIAL SYSTEM ENHANCEMENTS]" c="47506 - FINANCIAL SYSTEM ENHANCEMENTS"/>
        <s v="[Project].[Project Level Codes and Descriptions].[Level 1 - Code And Description].&amp;[47508 - SOFTPHONE MANAGER SOFTWARE]" c="47508 - SOFTPHONE MANAGER SOFTWARE"/>
        <s v="[Project].[Project Level Codes and Descriptions].[Level 1 - Code And Description].&amp;[47509 - VOICE OVER INTERNET PROTOCOL]" c="47509 - VOICE OVER INTERNET PROTOCOL"/>
        <s v="[Project].[Project Level Codes and Descriptions].[Level 1 - Code And Description].&amp;[47511 - PAYROLL BENEFITS SYSTEM/HR SYSTEM]" c="47511 - PAYROLL BENEFITS SYSTEM/HR SYSTEM"/>
        <s v="[Project].[Project Level Codes and Descriptions].[Level 1 - Code And Description].&amp;[47513 - PLANNING DEPT RECORDS MGMT PROJECT]" c="47513 - PLANNING DEPT RECORDS MGMT PROJECT"/>
        <s v="[Project].[Project Level Codes and Descriptions].[Level 1 - Code And Description].&amp;[47514 - STORMWATER MANAGEMENT PLAN]" c="47514 - STORMWATER MANAGEMENT PLAN"/>
        <s v="[Project].[Project Level Codes and Descriptions].[Level 1 - Code And Description].&amp;[47515 - COMPUTER REPLACEMENTS]" c="47515 - COMPUTER REPLACEMENTS"/>
        <s v="[Project].[Project Level Codes and Descriptions].[Level 1 - Code And Description].&amp;[47517 - VERSALIFT BED]" c="47517 - VERSALIFT BED"/>
        <s v="[Project].[Project Level Codes and Descriptions].[Level 1 - Code And Description].&amp;[47518 - GIS/CARTEGRAPH INTERGRATION]" c="47518 - GIS/CARTEGRAPH INTERGRATION"/>
        <s v="[Project].[Project Level Codes and Descriptions].[Level 1 - Code And Description].&amp;[47519 - AERIAL IMAGERY ACQUISITION PROGRAM]" c="47519 - AERIAL IMAGERY ACQUISITION PROGRAM"/>
        <s v="[Project].[Project Level Codes and Descriptions].[Level 1 - Code And Description].&amp;[47520 - PLANNING]" c="47520 - PLANNING"/>
        <s v="[Project].[Project Level Codes and Descriptions].[Level 1 - Code And Description].&amp;[47521 - CAB/LAB RELOCATION]" c="47521 - CAB/LAB RELOCATION"/>
        <s v="[Project].[Project Level Codes and Descriptions].[Level 1 - Code And Description].&amp;[70005 - PORT DIST COMPREHENSIVE SAMPLE/ANALYSIS]" c="70005 - PORT DIST COMPREHENSIVE SAMPLE/ANALYSIS"/>
        <s v="[Project].[Project Level Codes and Descriptions].[Level 1 - Code And Description].&amp;[99999 - BUDGETED APPROPS. TRANSFERRED/PENDING]" c="99999 - BUDGETED APPROPS. TRANSFERRED/PENDING"/>
      </sharedItems>
    </cacheField>
    <cacheField name="[Project].[Project Level Codes and Descriptions].[Level 2 - Code And Description]" caption="Level 2 - Code And Description" numFmtId="0" hierarchy="219" level="2">
      <sharedItems containsSemiMixedTypes="0" containsString="0"/>
    </cacheField>
    <cacheField name="[Project].[Project Level Codes and Descriptions].[Level 3 - Code And Description]" caption="Level 3 - Code And Description" numFmtId="0" hierarchy="219" level="3">
      <sharedItems containsSemiMixedTypes="0" containsString="0"/>
    </cacheField>
    <cacheField name="[Project].[L2 - Project Code].[L2 - Project Code]" caption="L2 - Project Code" numFmtId="0" hierarchy="193" level="1">
      <sharedItems containsSemiMixedTypes="0" containsString="0"/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22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7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6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>
      <fieldsUsage count="4">
        <fieldUsage x="-1"/>
        <fieldUsage x="13"/>
        <fieldUsage x="14"/>
        <fieldUsage x="15"/>
      </fieldsUsage>
    </cacheHierarchy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Barbara Baumgartner" refreshedDate="42768.511908564818" backgroundQuery="1" createdVersion="4" refreshedVersion="4" minRefreshableVersion="3" recordCount="0" supportSubquery="1" supportAdvancedDrill="1">
  <cacheSource type="external" connectionId="1"/>
  <cacheFields count="23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80">
        <s v="[Project].[L2 - Project Code And Description].&amp;[0700  ASSEMBLY RESERVE - AREAWIDE]" c="0700  ASSEMBLY RESERVE - AREAWIDE"/>
        <s v="[Project].[L2 - Project Code And Description].&amp;[0700  ASSEMBLY RESERVE - F. 100]" c="0700  ASSEMBLY RESERVE - F. 100"/>
        <s v="[Project].[L2 - Project Code And Description].&amp;[1000  Bonds]" c="1000  Bonds"/>
        <s v="[Project].[L2 - Project Code And Description].&amp;[1000  BONDS - 1998 &amp; 1999 BOND ISSUE]" c="1000  BONDS - 1998 &amp; 1999 BOND ISSUE"/>
        <s v="[Project].[L2 - Project Code And Description].&amp;[1000  BONDS - 1998, 2004 &amp; 2005 SERIES A G.O.]" c="1000  BONDS - 1998, 2004 &amp; 2005 SERIES A G.O."/>
        <s v="[Project].[L2 - Project Code And Description].&amp;[1000  BONDS - 1999 SERIES A GENERAL OBLIGATION]" c="1000  BONDS - 1999 SERIES A GENERAL OBLIGATION"/>
        <s v="[Project].[L2 - Project Code And Description].&amp;[1000  BONDS - 2000 ISSUE &amp; 2001 SERIES B]" c="1000  BONDS - 2000 ISSUE &amp; 2001 SERIES B"/>
        <s v="[Project].[L2 - Project Code And Description].&amp;[1000  BONDS - 2001 BOND ISSUE]" c="1000  BONDS - 2001 BOND ISSUE"/>
        <s v="[Project].[L2 - Project Code And Description].&amp;[1000  BONDS - 2004 SERIES B GENERAL OBLIGATION]" c="1000  BONDS - 2004 SERIES B GENERAL OBLIGATION"/>
        <s v="[Project].[L2 - Project Code And Description].&amp;[1000  BONDS - 2006 SERIES B BOND ISSUE &amp; 2001 SERIES A (#DR-06-113)]" c="1000  BONDS - 2006 SERIES B BOND ISSUE &amp; 2001 SERIES A (#DR-06-113)"/>
        <s v="[Project].[L2 - Project Code And Description].&amp;[1000  BONDS (1998 &amp; 2004 SERIES A G.O.) #DR-03-142]" c="1000  BONDS (1998 &amp; 2004 SERIES A G.O.) #DR-03-142"/>
        <s v="[Project].[L2 - Project Code And Description].&amp;[1000  BONDS (1998, 1999, 2004 &amp; 2005 SERIES A G.O.) #DR-03-139]" c="1000  BONDS (1998, 1999, 2004 &amp; 2005 SERIES A G.O.) #DR-03-139"/>
        <s v="[Project].[L2 - Project Code And Description].&amp;[1000  BONDS (2004 SERIES A GENERAL OBLIGATION) #DR-03-144]" c="1000  BONDS (2004 SERIES A GENERAL OBLIGATION) #DR-03-144"/>
        <s v="[Project].[L2 - Project Code And Description].&amp;[1000  BONDS (2006 SERIES A BOND ISSUE) #DR-06-112]" c="1000  BONDS (2006 SERIES A BOND ISSUE) #DR-06-112"/>
        <s v="[Project].[L2 - Project Code And Description].&amp;[1000  BONDS (2006 SERIES A BOND ISSUE) #DR-06-114]" c="1000  BONDS (2006 SERIES A BOND ISSUE) #DR-06-114"/>
        <s v="[Project].[L2 - Project Code And Description].&amp;[1000  BONDS (2006 SERIES B BOND ISSUE) #DR-06-115]" c="1000  BONDS (2006 SERIES B BOND ISSUE) #DR-06-115"/>
        <s v="[Project].[L2 - Project Code And Description].&amp;[1000  BONDS (2009 SERIES A BOND ISSUE) #08-DR-116]" c="1000  BONDS (2009 SERIES A BOND ISSUE) #08-DR-116"/>
        <s v="[Project].[L2 - Project Code And Description].&amp;[1000  BONDS (2009 SERIES A BOND ISSUE) #08-DR-117]" c="1000  BONDS (2009 SERIES A BOND ISSUE) #08-DR-117"/>
        <s v="[Project].[L2 - Project Code And Description].&amp;[1000  BONDS (2009 SERIES A BOND ISSUE) #DR-08-115]" c="1000  BONDS (2009 SERIES A BOND ISSUE) #DR-08-115"/>
        <s v="[Project].[L2 - Project Code And Description].&amp;[1000  BONDS (2009 SERIES A BOND ISSUE) #DR-08-116]" c="1000  BONDS (2009 SERIES A BOND ISSUE) #DR-08-116"/>
        <s v="[Project].[L2 - Project Code And Description].&amp;[1000  BONDS (2011 SERIES A BOND ISSUE) #DR-11-102]" c="1000  BONDS (2011 SERIES A BOND ISSUE) #DR-11-102"/>
        <s v="[Project].[L2 - Project Code And Description].&amp;[1000  BONDS (2011 SERIES A BOND ISSUE) #DR-11-103]" c="1000  BONDS (2011 SERIES A BOND ISSUE) #DR-11-103"/>
        <s v="[Project].[L2 - Project Code And Description].&amp;[1000  BONDS (2011 SERIES A BOND ISSUE) #DR-11-104]" c="1000  BONDS (2011 SERIES A BOND ISSUE) #DR-11-104"/>
        <s v="[Project].[L2 - Project Code And Description].&amp;[1000  BONDS (2011 SERIES A BOND ISSUE) #DR-11-105]" c="1000  BONDS (2011 SERIES A BOND ISSUE) #DR-11-105"/>
        <s v="[Project].[L2 - Project Code And Description].&amp;[1000  BONDS (2012 &amp; 2013 SERIES A BOND ISSUE) #DR-12-110]" c="1000  BONDS (2012 &amp; 2013 SERIES A BOND ISSUE) #DR-12-110"/>
        <s v="[Project].[L2 - Project Code And Description].&amp;[1000  BONDS (2012 &amp; 2013 SERIES A BOND ISSUE) #DR-12-111]" c="1000  BONDS (2012 &amp; 2013 SERIES A BOND ISSUE) #DR-12-111"/>
        <s v="[Project].[L2 - Project Code And Description].&amp;[1000  BONDS (2012 &amp; 2013 SERIES A BOND ISSUE) #DR-12-113]" c="1000  BONDS (2012 &amp; 2013 SERIES A BOND ISSUE) #DR-12-113"/>
        <s v="[Project].[L2 - Project Code And Description].&amp;[1000  BONDS (2012 &amp; 2013 SERIES A BOND ISSUES) #DR-12-115]" c="1000  BONDS (2012 &amp; 2013 SERIES A BOND ISSUES) #DR-12-115"/>
        <s v="[Project].[L2 - Project Code And Description].&amp;[1000  BONDS (2012 &amp; 2013 SERIES A BOND ISSUES) #DR-12-116]" c="1000  BONDS (2012 &amp; 2013 SERIES A BOND ISSUES) #DR-12-116"/>
        <s v="[Project].[L2 - Project Code And Description].&amp;[1000  BONDS (2012 &amp; 2014 SERIES A &amp; B BOND ISSUE) #DR-12-112]" c="1000  BONDS (2012 &amp; 2014 SERIES A &amp; B BOND ISSUE) #DR-12-112"/>
        <s v="[Project].[L2 - Project Code And Description].&amp;[1000  BONDS (2012 &amp; 2014 SERIES A &amp; B BOND ISSUE) #DR-12-117]" c="1000  BONDS (2012 &amp; 2014 SERIES A &amp; B BOND ISSUE) #DR-12-117"/>
        <s v="[Project].[L2 - Project Code And Description].&amp;[1000  BONDS (2012 &amp; 2103 SERIES A BOND ISSUE) #DR-12-108]" c="1000  BONDS (2012 &amp; 2103 SERIES A BOND ISSUE) #DR-12-108"/>
        <s v="[Project].[L2 - Project Code And Description].&amp;[1000  BONDS (2012 SERIES A BOND ISSUE) #DR-12-107]" c="1000  BONDS (2012 SERIES A BOND ISSUE) #DR-12-107"/>
        <s v="[Project].[L2 - Project Code And Description].&amp;[1000  BONDS (2012 SERIES A BOND ISSUE) #DR-12-109]" c="1000  BONDS (2012 SERIES A BOND ISSUE) #DR-12-109"/>
        <s v="[Project].[L2 - Project Code And Description].&amp;[1000  BONDS (2012, 2014 &amp; 2015 SERIES A &amp; B BOND ISSUE) #DR-12-114]" c="1000  BONDS (2012, 2014 &amp; 2015 SERIES A &amp; B BOND ISSUE) #DR-12-114"/>
        <s v="[Project].[L2 - Project Code And Description].&amp;[1000  BONDS (2012, 2014 &amp; 2015 SERIES A &amp; B BOND ISSUE) #DR-12-118]" c="1000  BONDS (2012, 2014 &amp; 2015 SERIES A &amp; B BOND ISSUE) #DR-12-118"/>
        <s v="[Project].[L2 - Project Code And Description].&amp;[1000  BONDS (2013 &amp; 2014 SERIES A &amp; B BOND ISSUE) #DR-12-123]" c="1000  BONDS (2013 &amp; 2014 SERIES A &amp; B BOND ISSUE) #DR-12-123"/>
        <s v="[Project].[L2 - Project Code And Description].&amp;[1000  BONDS (2013 SERIES A BOND ISSUE) #DR-12-121]" c="1000  BONDS (2013 SERIES A BOND ISSUE) #DR-12-121"/>
        <s v="[Project].[L2 - Project Code And Description].&amp;[1000  BONDS (2013 SERIES A BOND ISSUE) #DR-12-125]" c="1000  BONDS (2013 SERIES A BOND ISSUE) #DR-12-125"/>
        <s v="[Project].[L2 - Project Code And Description].&amp;[1000  BONDS (2013, 2014 &amp; 2015 SERIES A &amp; B BOND ISSUE) #DR-12-119]" c="1000  BONDS (2013, 2014 &amp; 2015 SERIES A &amp; B BOND ISSUE) #DR-12-119"/>
        <s v="[Project].[L2 - Project Code And Description].&amp;[1000  BONDS (2014 &amp; 2015 SERIES B BOND ISSUE) #DR-12-120]" c="1000  BONDS (2014 &amp; 2015 SERIES B BOND ISSUE) #DR-12-120"/>
        <s v="[Project].[L2 - Project Code And Description].&amp;[1000  BONDS (2014 &amp; 2015 SERIES B BOND ISSUE) #DR-12-122]" c="1000  BONDS (2014 &amp; 2015 SERIES B BOND ISSUE) #DR-12-122"/>
        <s v="[Project].[L2 - Project Code And Description].&amp;[1000  BONDS (2014 &amp; 2015 SERIES B BOND ISSUE) #DR-12-127]" c="1000  BONDS (2014 &amp; 2015 SERIES B BOND ISSUE) #DR-12-127"/>
        <s v="[Project].[L2 - Project Code And Description].&amp;[1000  BONDS (2014 SERIES B BOND ISSUE) #DR-12-124]" c="1000  BONDS (2014 SERIES B BOND ISSUE) #DR-12-124"/>
        <s v="[Project].[L2 - Project Code And Description].&amp;[1000  BONDS (2014 SERIES B BOND ISSUE) #DR-12-126]" c="1000  BONDS (2014 SERIES B BOND ISSUE) #DR-12-126"/>
        <s v="[Project].[L2 - Project Code And Description].&amp;[1200  LEGAL SETTLEMENT PROCEEDS]" c="1200  LEGAL SETTLEMENT PROCEEDS"/>
        <s v="[Project].[L2 - Project Code And Description].&amp;[1800  AREAWIDE BUDGET APPROP.]" c="1800  AREAWIDE BUDGET APPROP."/>
        <s v="[Project].[L2 - Project Code And Description].&amp;[1800  AREAWIDE BUDGET APPROP. (30% MATCH FOR 57XX)]" c="1800  AREAWIDE BUDGET APPROP. (30% MATCH FOR 57XX)"/>
        <s v="[Project].[L2 - Project Code And Description].&amp;[1800  AREAWIDE BUDGET APPROPRIATION]" c="1800  AREAWIDE BUDGET APPROPRIATION"/>
        <s v="[Project].[L2 - Project Code And Description].&amp;[1800  AREAWIDE SCHOOL SITE ACQUISITION RESERVE]" c="1800  AREAWIDE SCHOOL SITE ACQUISITION RESERVE"/>
        <s v="[Project].[L2 - Project Code And Description].&amp;[2100  DISASTER/FUND BALANCE]" c="2100  DISASTER/FUND BALANCE"/>
        <s v="[Project].[L2 - Project Code And Description].&amp;[2100  Fund Bal Areawide Fund]" c="2100  Fund Bal Areawide Fund"/>
        <s v="[Project].[L2 - Project Code And Description].&amp;[2100  FUND BALANCE APPROP.-AREAWIDE]" c="2100  FUND BALANCE APPROP.-AREAWIDE"/>
        <s v="[Project].[L2 - Project Code And Description].&amp;[2100  LAND MANAGEMENT FUND BALANCE - FUND 203]" c="2100  LAND MANAGEMENT FUND BALANCE - FUND 203"/>
        <s v="[Project].[L2 - Project Code And Description].&amp;[2300  LAND MANAGEMENT APPROPRIATION]" c="2300  LAND MANAGEMENT APPROPRIATION"/>
        <s v="[Project].[L2 - Project Code And Description].&amp;[4200  OPERATING FUND TRANSFER - F. 204]" c="4200  OPERATING FUND TRANSFER - F. 204"/>
        <s v="[Project].[L2 - Project Code And Description].&amp;[4200  OPERATING TRANSFER - F. 203]" c="4200  OPERATING TRANSFER - F. 203"/>
        <s v="[Project].[L2 - Project Code And Description].&amp;[4200  OPERATING TRANSFER - F. 204]" c="4200  OPERATING TRANSFER - F. 204"/>
        <s v="[Project].[L2 - Project Code And Description].&amp;[4400  US DEPT. OF HOMELAND SEC. THROUGH AK DMVA, DHS&amp;EM]" c="4400  US DEPT. OF HOMELAND SEC. THROUGH AK DMVA, DHS&amp;EM"/>
        <s v="[Project].[L2 - Project Code And Description].&amp;[5300  INTEREST EARNINGS]" c="5300  INTEREST EARNINGS"/>
        <s v="[Project].[L2 - Project Code And Description].&amp;[5300  INTEREST INCOME]" c="5300  INTEREST INCOME"/>
        <s v="[Project].[L2 - Project Code And Description].&amp;[5500  ALASKA ENERGY AUTHORITY]" c="5500  ALASKA ENERGY AUTHORITY"/>
        <s v="[Project].[L2 - Project Code And Description].&amp;[5700  DEPARTMENT OF EDUCATION]" c="5700  DEPARTMENT OF EDUCATION"/>
        <s v="[Project].[L2 - Project Code And Description].&amp;[5700  DEPARTMENT OF EDUCATION (30% MATCH = 18XX)]" c="5700  DEPARTMENT OF EDUCATION (30% MATCH = 18XX)"/>
        <s v="[Project].[L2 - Project Code And Description].&amp;[6900  INSURANCE PROCEEDS]" c="6900  INSURANCE PROCEEDS"/>
        <s v="[Project].[L2 - Project Code And Description].&amp;[6900  STATE OF ALASKA, DOT]" c="6900  STATE OF ALASKA, DOT"/>
        <s v="[Project].[L2 - Project Code And Description].&amp;[6900  UNITED STATES DEPT. OF AGRICULTURE (LOAN FUNDS)]" c="6900  UNITED STATES DEPT. OF AGRICULTURE (LOAN FUNDS)"/>
        <s v="[Project].[L2 - Project Code And Description].&amp;[7900  SB46 NONMATCHING GRANT (#06-DC-217)]" c="7900  SB46 NONMATCHING GRANT (#06-DC-217)"/>
        <s v="[Project].[L2 - Project Code And Description].&amp;[7900  SB46 NONMATCHING GRANT (#06-DC-219)]" c="7900  SB46 NONMATCHING GRANT (#06-DC-219)"/>
        <s v="[Project].[L2 - Project Code And Description].&amp;[8500  SB231 (2007) LEGISLATIVE GRANT]" c="8500  SB231 (2007) LEGISLATIVE GRANT"/>
        <s v="[Project].[L2 - Project Code And Description].&amp;[8600  SB53 (2008) LEGISLATIVE GRANT]" c="8600  SB53 (2008) LEGISLATIVE GRANT"/>
        <s v="[Project].[L2 - Project Code And Description].&amp;[8700  SB221 (2009) LEGISLATIVE GRANT]" c="8700  SB221 (2009) LEGISLATIVE GRANT"/>
        <s v="[Project].[L2 - Project Code And Description].&amp;[8800  SB256 (2008) LEGISLATIVE GRANT]" c="8800  SB256 (2008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200  SB18 (FY2014) LEGISLATIVE GRANT]" c="9200  SB18 (FY2014) LEGISLATIVE GRANT"/>
        <s v="[Project].[L2 - Project Code And Description].&amp;[9200  SB18 (FY2014) LEGISLATIVE GRANTS]" c="9200  SB18 (FY2014) LEGISLATIVE GRANTS"/>
        <s v="[Project].[L2 - Project Code And Description].&amp;[9300  SB119 (2015) LEGISLATIVE GRANT]" c="9300  SB119 (2015) LEGISLATIVE GRANT"/>
      </sharedItems>
    </cacheField>
    <cacheField name="[Project].[Project Level Codes and Descriptions].[Level 1 - Code And Description]" caption="Level 1 - Code And Description" numFmtId="0" hierarchy="219" level="1">
      <sharedItems count="96">
        <s v="[Project].[Project Level Codes and Descriptions].[Level 1 - Code And Description].&amp;[40001 - SCHOOL DISTRICT NEW LOADER]" c="40001 - SCHOOL DISTRICT NEW LOADER"/>
        <s v="[Project].[Project Level Codes and Descriptions].[Level 1 - Code And Description].&amp;[40002 - VOCATIONAL TRAINING PROGRAM SUPPLIES]" c="40002 - VOCATIONAL TRAINING PROGRAM SUPPLIES"/>
        <s v="[Project].[Project Level Codes and Descriptions].[Level 1 - Code And Description].&amp;[40003 - SCHOOL DISTRICT ROAD GRADER]" c="40003 - SCHOOL DISTRICT ROAD GRADER"/>
        <s v="[Project].[Project Level Codes and Descriptions].[Level 1 - Code And Description].&amp;[40004 - SCHOOL DISTRICT STORAGE BUILDING]" c="40004 - SCHOOL DISTRICT STORAGE BUILDING"/>
        <s v="[Project].[Project Level Codes and Descriptions].[Level 1 - Code And Description].&amp;[40005 - DISTRICT WAREHOUSE IMPROVEMENTS]" c="40005 - DISTRICT WAREHOUSE IMPROVEMENTS"/>
        <s v="[Project].[Project Level Codes and Descriptions].[Level 1 - Code And Description].&amp;[40023 - IDITAROD ELEMENTARY SCHOOL]" c="40023 - IDITAROD ELEMENTARY SCHOOL"/>
        <s v="[Project].[Project Level Codes and Descriptions].[Level 1 - Code And Description].&amp;[40027 - SUTTON ELEMENTARY SCHOOL]" c="40027 - SUTTON ELEMENTARY SCHOOL"/>
        <s v="[Project].[Project Level Codes and Descriptions].[Level 1 - Code And Description].&amp;[40028 - MID-VALLEY HIGH SCHOOL]" c="40028 - MID-VALLEY HIGH SCHOOL"/>
        <s v="[Project].[Project Level Codes and Descriptions].[Level 1 - Code And Description].&amp;[40029 - BIRCHTREE ELEMENTARY SCHOOL]" c="40029 - BIRCHTREE ELEMENTARY SCHOOL"/>
        <s v="[Project].[Project Level Codes and Descriptions].[Level 1 - Code And Description].&amp;[40032 - ALASKA MIDDLE COLLEGE]" c="40032 - ALASKA MIDDLE COLLEGE"/>
        <s v="[Project].[Project Level Codes and Descriptions].[Level 1 - Code And Description].&amp;[40033 - FRONTERAS SPANISH IMMERSION CHARTER SCHOOL]" c="40033 - FRONTERAS SPANISH IMMERSION CHARTER SCHOOL"/>
        <s v="[Project].[Project Level Codes and Descriptions].[Level 1 - Code And Description].&amp;[40034 - WASILLA MIDDLE SCHOOL]" c="40034 - WASILLA MIDDLE SCHOOL"/>
        <s v="[Project].[Project Level Codes and Descriptions].[Level 1 - Code And Description].&amp;[40035 - GLACIER VIEW SCHOOL]" c="40035 - GLACIER VIEW SCHOOL"/>
        <s v="[Project].[Project Level Codes and Descriptions].[Level 1 - Code And Description].&amp;[40036 - AMERICAN ACADEMY CHARTER SCHOOL]" c="40036 - AMERICAN ACADEMY CHARTER SCHOOL"/>
        <s v="[Project].[Project Level Codes and Descriptions].[Level 1 - Code And Description].&amp;[40038 - MIDNIGHT SUN CHARTER SCHOOL]" c="40038 - MIDNIGHT SUN CHARTER SCHOOL"/>
        <s v="[Project].[Project Level Codes and Descriptions].[Level 1 - Code And Description].&amp;[40039 - PIONEER PEAK ELEMENTARY]" c="40039 - PIONEER PEAK ELEMENTARY"/>
        <s v="[Project].[Project Level Codes and Descriptions].[Level 1 - Code And Description].&amp;[40041 - BIG LAKE ELEM. SCHOOL SITE/RENO/RENEW]" c="40041 - BIG LAKE ELEM. SCHOOL SITE/RENO/RENEW"/>
        <s v="[Project].[Project Level Codes and Descriptions].[Level 1 - Code And Description].&amp;[40042 - BIG LAKE ELEMENTARY SCHOOL ROOF]" c="40042 - BIG LAKE ELEMENTARY SCHOOL ROOF"/>
        <s v="[Project].[Project Level Codes and Descriptions].[Level 1 - Code And Description].&amp;[40043 - BUTTE ELEMENTARY SCHOOL]" c="40043 - BUTTE ELEMENTARY SCHOOL"/>
        <s v="[Project].[Project Level Codes and Descriptions].[Level 1 - Code And Description].&amp;[40044 - HOUSTON MIDDLE SCHOOL]" c="40044 - HOUSTON MIDDLE SCHOOL"/>
        <s v="[Project].[Project Level Codes and Descriptions].[Level 1 - Code And Description].&amp;[40045 - COLONY HS &amp; MS VIDEO SURVEILLANCE]" c="40045 - COLONY HS &amp; MS VIDEO SURVEILLANCE"/>
        <s v="[Project].[Project Level Codes and Descriptions].[Level 1 - Code And Description].&amp;[40075 - GOOSE BAY ELEMENTARY SCHOOL]" c="40075 - GOOSE BAY ELEMENTARY SCHOOL"/>
        <s v="[Project].[Project Level Codes and Descriptions].[Level 1 - Code And Description].&amp;[40076 - COLONY SENIOR HIGH SCHOOL]" c="40076 - COLONY SENIOR HIGH SCHOOL"/>
        <s v="[Project].[Project Level Codes and Descriptions].[Level 1 - Code And Description].&amp;[40080 - AFJROTC AEROSPACE SCIENCE &amp; LEADERSHIP]" c="40080 - AFJROTC AEROSPACE SCIENCE &amp; LEADERSHIP"/>
        <s v="[Project].[Project Level Codes and Descriptions].[Level 1 - Code And Description].&amp;[40081 - HIGH SCHOOL CYBER CENTERS]" c="40081 - HIGH SCHOOL CYBER CENTERS"/>
        <s v="[Project].[Project Level Codes and Descriptions].[Level 1 - Code And Description].&amp;[40082 - CHARTER SCHOOLS TECH. &amp; PE EQUIP. UPGRADES]" c="40082 - CHARTER SCHOOLS TECH. &amp; PE EQUIP. UPGRADES"/>
        <s v="[Project].[Project Level Codes and Descriptions].[Level 1 - Code And Description].&amp;[40083 - SCHOOL STEM EXPANSION INITIATIVE]" c="40083 - SCHOOL STEM EXPANSION INITIATIVE"/>
        <s v="[Project].[Project Level Codes and Descriptions].[Level 1 - Code And Description].&amp;[40084 - SCHOOL DISTRICT WIRELESS (DISTRICTWIDE)]" c="40084 - SCHOOL DISTRICT WIRELESS (DISTRICTWIDE)"/>
        <s v="[Project].[Project Level Codes and Descriptions].[Level 1 - Code And Description].&amp;[40085 - SCHOOL DISTRICT NETWORK INFRA. (DISTRICTWIDE)]" c="40085 - SCHOOL DISTRICT NETWORK INFRA. (DISTRICTWIDE)"/>
        <s v="[Project].[Project Level Codes and Descriptions].[Level 1 - Code And Description].&amp;[40086 - WILLOW ELEMENTARY SCHOOL]" c="40086 - WILLOW ELEMENTARY SCHOOL"/>
        <s v="[Project].[Project Level Codes and Descriptions].[Level 1 - Code And Description].&amp;[40088 - SCHOOL DISTRICT PRESCHOOL PROGRAM]" c="40088 - SCHOOL DISTRICT PRESCHOOL PROGRAM"/>
        <s v="[Project].[Project Level Codes and Descriptions].[Level 1 - Code And Description].&amp;[40091 - SCHOOL DISTRICT LIBRARY &amp; TECH. UPGRADES]" c="40091 - SCHOOL DISTRICT LIBRARY &amp; TECH. UPGRADES"/>
        <s v="[Project].[Project Level Codes and Descriptions].[Level 1 - Code And Description].&amp;[40092 - Glacier View Addition]" c="40092 - Glacier View Addition"/>
        <s v="[Project].[Project Level Codes and Descriptions].[Level 1 - Code And Description].&amp;[40093 - SWANSON ELEMENTARY SCHOOL]" c="40093 - SWANSON ELEMENTARY SCHOOL"/>
        <s v="[Project].[Project Level Codes and Descriptions].[Level 1 - Code And Description].&amp;[40098 - PALMER HIGH SCHOOL]" c="40098 - PALMER HIGH SCHOOL"/>
        <s v="[Project].[Project Level Codes and Descriptions].[Level 1 - Code And Description].&amp;[40099 - TRAPPER CREEK ELEMENTARY]" c="40099 - TRAPPER CREEK ELEMENTARY"/>
        <s v="[Project].[Project Level Codes and Descriptions].[Level 1 - Code And Description].&amp;[40108 - COTTONWOOD CREEK ELEMENTARY]" c="40108 - COTTONWOOD CREEK ELEMENTARY"/>
        <s v="[Project].[Project Level Codes and Descriptions].[Level 1 - Code And Description].&amp;[40112 - SNOWSHOE ELEMENTARY SCHOOL]" c="40112 - SNOWSHOE ELEMENTARY SCHOOL"/>
        <s v="[Project].[Project Level Codes and Descriptions].[Level 1 - Code And Description].&amp;[40124 - TALKEETNA SCHOOL ADDN/RENOV]" c="40124 - TALKEETNA SCHOOL ADDN/RENOV"/>
        <s v="[Project].[Project Level Codes and Descriptions].[Level 1 - Code And Description].&amp;[40128 - MEADOW LAKES ELEMENTARY SCHOOL]" c="40128 - MEADOW LAKES ELEMENTARY SCHOOL"/>
        <s v="[Project].[Project Level Codes and Descriptions].[Level 1 - Code And Description].&amp;[40131 - HOUSTON HIGH SCHOOL]" c="40131 - HOUSTON HIGH SCHOOL"/>
        <s v="[Project].[Project Level Codes and Descriptions].[Level 1 - Code And Description].&amp;[40132 - BURCHELL HS (ALTERNATIVE) ADDN &amp; ALTER]" c="40132 - BURCHELL HS (ALTERNATIVE) ADDN &amp; ALTER"/>
        <s v="[Project].[Project Level Codes and Descriptions].[Level 1 - Code And Description].&amp;[40136 - WASILLA HIGH SCHOOL]" c="40136 - WASILLA HIGH SCHOOL"/>
        <s v="[Project].[Project Level Codes and Descriptions].[Level 1 - Code And Description].&amp;[40137 - SCHOOL DIST. RENOVATION &amp; RENEWAL - FY01]" c="40137 - SCHOOL DIST. RENOVATION &amp; RENEWAL - FY01"/>
        <s v="[Project].[Project Level Codes and Descriptions].[Level 1 - Code And Description].&amp;[40138 - SHERROD ELEMENTARY REPLACEMENT]" c="40138 - SHERROD ELEMENTARY REPLACEMENT"/>
        <s v="[Project].[Project Level Codes and Descriptions].[Level 1 - Code And Description].&amp;[40139 - SCHOOL DISTRICT TECHNOLOGY (DISTRICTWIDE)]" c="40139 - SCHOOL DISTRICT TECHNOLOGY (DISTRICTWIDE)"/>
        <s v="[Project].[Project Level Codes and Descriptions].[Level 1 - Code And Description].&amp;[40144 - CAREER CENTER/VOCATIONAL HIGH SCHOOL]" c="40144 - CAREER CENTER/VOCATIONAL HIGH SCHOOL"/>
        <s v="[Project].[Project Level Codes and Descriptions].[Level 1 - Code And Description].&amp;[40145 - NUTRITION SERVICES CENTER]" c="40145 - NUTRITION SERVICES CENTER"/>
        <s v="[Project].[Project Level Codes and Descriptions].[Level 1 - Code And Description].&amp;[40146 - WASILLA AREA ELEMENTARY SCHOOL]" c="40146 - WASILLA AREA ELEMENTARY SCHOOL"/>
        <s v="[Project].[Project Level Codes and Descriptions].[Level 1 - Code And Description].&amp;[40147 - PALMER ALTERNATIVE SCHOOL - PHASE II]" c="40147 - PALMER ALTERNATIVE SCHOOL - PHASE II"/>
        <s v="[Project].[Project Level Codes and Descriptions].[Level 1 - Code And Description].&amp;[40154 - SCHOOL DIST RENEW/RENO PHONE &amp; INTERCOM]" c="40154 - SCHOOL DIST RENEW/RENO PHONE &amp; INTERCOM"/>
        <s v="[Project].[Project Level Codes and Descriptions].[Level 1 - Code And Description].&amp;[40159 - PALMER ACADEMY CHARTER SCHOOL]" c="40159 - PALMER ACADEMY CHARTER SCHOOL"/>
        <s v="[Project].[Project Level Codes and Descriptions].[Level 1 - Code And Description].&amp;[40160 - SU VALLEY RENOVATION/RENEWAL]" c="40160 - SU VALLEY RENOVATION/RENEWAL"/>
        <s v="[Project].[Project Level Codes and Descriptions].[Level 1 - Code And Description].&amp;[40161 - KNIK GOOSE BAY ELEMENTARY SCHOOL]" c="40161 - KNIK GOOSE BAY ELEMENTARY SCHOOL"/>
        <s v="[Project].[Project Level Codes and Descriptions].[Level 1 - Code And Description].&amp;[40162 - SOUTH PALMER AREA ELEMENTARY]" c="40162 - SOUTH PALMER AREA ELEMENTARY"/>
        <s v="[Project].[Project Level Codes and Descriptions].[Level 1 - Code And Description].&amp;[40163 - WASILLA HIGH REMODEL PHASE III]" c="40163 - WASILLA HIGH REMODEL PHASE III"/>
        <s v="[Project].[Project Level Codes and Descriptions].[Level 1 - Code And Description].&amp;[40164 - WASILLA MS CAFETERIA ADDN &amp; REMODEL]" c="40164 - WASILLA MS CAFETERIA ADDN &amp; REMODEL"/>
        <s v="[Project].[Project Level Codes and Descriptions].[Level 1 - Code And Description].&amp;[40165 - SU VALLEY HIGH DEMOLITION COSTS]" c="40165 - SU VALLEY HIGH DEMOLITION COSTS"/>
        <s v="[Project].[Project Level Codes and Descriptions].[Level 1 - Code And Description].&amp;[40166 - SU VALLEY HIGH INTERIM COSTS]" c="40166 - SU VALLEY HIGH INTERIM COSTS"/>
        <s v="[Project].[Project Level Codes and Descriptions].[Level 1 - Code And Description].&amp;[40167 - SU VALLEY HIGH NEW CONSTRUCTION]" c="40167 - SU VALLEY HIGH NEW CONSTRUCTION"/>
        <s v="[Project].[Project Level Codes and Descriptions].[Level 1 - Code And Description].&amp;[40169 - SU VALLEY SCHOOL WOOD BOILER]" c="40169 - SU VALLEY SCHOOL WOOD BOILER"/>
        <s v="[Project].[Project Level Codes and Descriptions].[Level 1 - Code And Description].&amp;[40170 - DISTRICT WIDE SAFETY &amp; SECURITY UPG]" c="40170 - DISTRICT WIDE SAFETY &amp; SECURITY UPG"/>
        <s v="[Project].[Project Level Codes and Descriptions].[Level 1 - Code And Description].&amp;[40171 - WASILLA HIGH SCHOOL FIRE HYDRANT INSTALL]" c="40171 - WASILLA HIGH SCHOOL FIRE HYDRANT INSTALL"/>
        <s v="[Project].[Project Level Codes and Descriptions].[Level 1 - Code And Description].&amp;[40172 - WASILLA HIGH SITE CIRC &amp; PARKING/SAFETY IMP]" c="40172 - WASILLA HIGH SITE CIRC &amp; PARKING/SAFETY IMP"/>
        <s v="[Project].[Project Level Codes and Descriptions].[Level 1 - Code And Description].&amp;[40173 - COTTONWOOD CRK SITE CIRC &amp; PARKING/SFTY IMP]" c="40173 - COTTONWOOD CRK SITE CIRC &amp; PARKING/SFTY IMP"/>
        <s v="[Project].[Project Level Codes and Descriptions].[Level 1 - Code And Description].&amp;[40174 - PALMER HIGH SCHOOL ORIG BLDG ROOF RPLCMNT]" c="40174 - PALMER HIGH SCHOOL ORIG BLDG ROOF RPLCMNT"/>
        <s v="[Project].[Project Level Codes and Descriptions].[Level 1 - Code And Description].&amp;[40175 - SU VALLEY SCHOOL UPGRADES]" c="40175 - SU VALLEY SCHOOL UPGRADES"/>
        <s v="[Project].[Project Level Codes and Descriptions].[Level 1 - Code And Description].&amp;[40176 - SCHOOL FIRE ALARM SYSTEM REPL. (10 SCHOOLS)]" c="40176 - SCHOOL FIRE ALARM SYSTEM REPL. (10 SCHOOLS)"/>
        <s v="[Project].[Project Level Codes and Descriptions].[Level 1 - Code And Description].&amp;[40177 - SCHOOL ROOF REPL. (7 SCHOOLS &amp; ADMIN BLDG)]" c="40177 - SCHOOL ROOF REPL. (7 SCHOOLS &amp; ADMIN BLDG)"/>
        <s v="[Project].[Project Level Codes and Descriptions].[Level 1 - Code And Description].&amp;[40178 - SCHOOL FLOORING REPLACEMENT (8 SCHOOLS)]" c="40178 - SCHOOL FLOORING REPLACEMENT (8 SCHOOLS)"/>
        <s v="[Project].[Project Level Codes and Descriptions].[Level 1 - Code And Description].&amp;[40179 - SCHOOL ADA PARKING AND ACCESS (3 SCHOOLS)]" c="40179 - SCHOOL ADA PARKING AND ACCESS (3 SCHOOLS)"/>
        <s v="[Project].[Project Level Codes and Descriptions].[Level 1 - Code And Description].&amp;[40180 - BIG LAKE ELEMENTARY SCHOOL RENOVATION]" c="40180 - BIG LAKE ELEMENTARY SCHOOL RENOVATION"/>
        <s v="[Project].[Project Level Codes and Descriptions].[Level 1 - Code And Description].&amp;[40181 - PALMER HIGH SCHOOL RENOVATION]" c="40181 - PALMER HIGH SCHOOL RENOVATION"/>
        <s v="[Project].[Project Level Codes and Descriptions].[Level 1 - Code And Description].&amp;[40182 - PALMER HS/COLONY HS ATHLETIC FIELD IMP.]" c="40182 - PALMER HS/COLONY HS ATHLETIC FIELD IMP."/>
        <s v="[Project].[Project Level Codes and Descriptions].[Level 1 - Code And Description].&amp;[40183 - WASILLA HS/HOUSTON HS ATHLETIC FIELD IMP.]" c="40183 - WASILLA HS/HOUSTON HS ATHLETIC FIELD IMP."/>
        <s v="[Project].[Project Level Codes and Descriptions].[Level 1 - Code And Description].&amp;[40184 - FIRE ALARM REPLACEMENT, 3 SCHOOLS]" c="40184 - FIRE ALARM REPLACEMENT, 3 SCHOOLS"/>
        <s v="[Project].[Project Level Codes and Descriptions].[Level 1 - Code And Description].&amp;[40185 - RESTROOM RENOVATION, 6 SCHOOLS]" c="40185 - RESTROOM RENOVATION, 6 SCHOOLS"/>
        <s v="[Project].[Project Level Codes and Descriptions].[Level 1 - Code And Description].&amp;[40186 - FLOORING REPLACEMENT, 7 SCHOOLS]" c="40186 - FLOORING REPLACEMENT, 7 SCHOOLS"/>
        <s v="[Project].[Project Level Codes and Descriptions].[Level 1 - Code And Description].&amp;[40187 - NEW KNIK AREA MIDDLE/HIGH SCHOOL (REDINGTON MS/HS)]" c="40187 - NEW KNIK AREA MIDDLE/HIGH SCHOOL (REDINGTON MS/HS)"/>
        <s v="[Project].[Project Level Codes and Descriptions].[Level 1 - Code And Description].&amp;[40188 - VALLEY PATHWAYS SCHOOL]" c="40188 - VALLEY PATHWAYS SCHOOL"/>
        <s v="[Project].[Project Level Codes and Descriptions].[Level 1 - Code And Description].&amp;[40189 - MAT-SU DAY SCHOOL]" c="40189 - MAT-SU DAY SCHOOL"/>
        <s v="[Project].[Project Level Codes and Descriptions].[Level 1 - Code And Description].&amp;[40190 - MAT-SU CAREER &amp; TECH HS ADDITION]" c="40190 - MAT-SU CAREER &amp; TECH HS ADDITION"/>
        <s v="[Project].[Project Level Codes and Descriptions].[Level 1 - Code And Description].&amp;[40191 - IDITAROD ELEMENTARY SCHOOL REPLACEMENT]" c="40191 - IDITAROD ELEMENTARY SCHOOL REPLACEMENT"/>
        <s v="[Project].[Project Level Codes and Descriptions].[Level 1 - Code And Description].&amp;[40192 - NEW KNIK AREA ELEMENTARY SCHOOL (DENA'INA)]" c="40192 - NEW KNIK AREA ELEMENTARY SCHOOL (DENA'INA)"/>
        <s v="[Project].[Project Level Codes and Descriptions].[Level 1 - Code And Description].&amp;[40193 - DISTRICTWIDE PHYSICAL EDUCATION IMP.]" c="40193 - DISTRICTWIDE PHYSICAL EDUCATION IMP."/>
        <s v="[Project].[Project Level Codes and Descriptions].[Level 1 - Code And Description].&amp;[40194 - EMERG. POWER GEN. &amp; SWITCH GEAR (9 SCHOOLS)]" c="40194 - EMERG. POWER GEN. &amp; SWITCH GEAR (9 SCHOOLS)"/>
        <s v="[Project].[Project Level Codes and Descriptions].[Level 1 - Code And Description].&amp;[40195 - HOUSTON MS/PALMER MS LOCKER REPLACE.]" c="40195 - HOUSTON MS/PALMER MS LOCKER REPLACE."/>
        <s v="[Project].[Project Level Codes and Descriptions].[Level 1 - Code And Description].&amp;[40196 - DISTRICTWIDE ADA UPGRADES]" c="40196 - DISTRICTWIDE ADA UPGRADES"/>
        <s v="[Project].[Project Level Codes and Descriptions].[Level 1 - Code And Description].&amp;[40197 - ATHLETIC FIELD IMPROVEMENTS]" c="40197 - ATHLETIC FIELD IMPROVEMENTS"/>
        <s v="[Project].[Project Level Codes and Descriptions].[Level 1 - Code And Description].&amp;[40198 - DISTRICTWIDE ENERGY UPGRADES]" c="40198 - DISTRICTWIDE ENERGY UPGRADES"/>
        <s v="[Project].[Project Level Codes and Descriptions].[Level 1 - Code And Description].&amp;[40199 - DISTRICTWIDE HVAC UPGRADES]" c="40199 - DISTRICTWIDE HVAC UPGRADES"/>
        <s v="[Project].[Project Level Codes and Descriptions].[Level 1 - Code And Description].&amp;[40200 - HOUSTON HIGH SCHOOL EXTERIOR ENVELOPE UPGRADES]" c="40200 - HOUSTON HIGH SCHOOL EXTERIOR ENVELOPE UPGRADES"/>
        <s v="[Project].[Project Level Codes and Descriptions].[Level 1 - Code And Description].&amp;[40202 - FRONTERAS SCHOOL]" c="40202 - FRONTERAS SCHOOL"/>
        <s v="[Project].[Project Level Codes and Descriptions].[Level 1 - Code And Description].&amp;[40203 - TWINDLY BRIDGE CHARTER SCHOOL]" c="40203 - TWINDLY BRIDGE CHARTER SCHOOL"/>
        <s v="[Project].[Project Level Codes and Descriptions].[Level 1 - Code And Description].&amp;[47510 - EARTHQUAKE HAZARDS RED. PROGRAM (MSBSD)]" c="47510 - EARTHQUAKE HAZARDS RED. PROGRAM (MSBSD)"/>
        <s v="[Project].[Project Level Codes and Descriptions].[Level 1 - Code And Description].&amp;[65001 - SCHOOL BOND ISSUANCE COSTS]" c="65001 - SCHOOL BOND ISSUANCE COSTS"/>
      </sharedItems>
    </cacheField>
    <cacheField name="[Project].[Project Level Codes and Descriptions].[Level 2 - Code And Description]" caption="Level 2 - Code And Description" numFmtId="0" hierarchy="219" level="2">
      <sharedItems containsSemiMixedTypes="0" containsString="0"/>
    </cacheField>
    <cacheField name="[Project].[Project Level Codes and Descriptions].[Level 3 - Code And Description]" caption="Level 3 - Code And Description" numFmtId="0" hierarchy="219" level="3">
      <sharedItems containsSemiMixedTypes="0" containsString="0"/>
    </cacheField>
    <cacheField name="[Project].[L2 - Project Code].[L2 - Project Code]" caption="L2 - Project Code" numFmtId="0" hierarchy="193" level="1">
      <sharedItems containsSemiMixedTypes="0" containsString="0"/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22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7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6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>
      <fieldsUsage count="4">
        <fieldUsage x="-1"/>
        <fieldUsage x="13"/>
        <fieldUsage x="14"/>
        <fieldUsage x="15"/>
      </fieldsUsage>
    </cacheHierarchy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Barbara Baumgartner" refreshedDate="42768.51192164352" backgroundQuery="1" createdVersion="4" refreshedVersion="4" minRefreshableVersion="3" recordCount="0" supportSubquery="1" supportAdvancedDrill="1">
  <cacheSource type="external" connectionId="1"/>
  <cacheFields count="23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23">
        <s v="[Project].[L2 - Project Code And Description].&amp;[0700  ASSEMBLY RESERVE - AREAWIDE]" c="0700  ASSEMBLY RESERVE - AREAWIDE"/>
        <s v="[Project].[L2 - Project Code And Description].&amp;[0900  LAND MANAGEMENT PERMANENT FUND]" c="0900  LAND MANAGEMENT PERMANENT FUND"/>
        <s v="[Project].[L2 - Project Code And Description].&amp;[1000  Bonds]" c="1000  Bonds"/>
        <s v="[Project].[L2 - Project Code And Description].&amp;[1200  PHILIPPINE RED CROSS DEPOSIT (SALE OF MV SUSITNA)]" c="1200  PHILIPPINE RED CROSS DEPOSIT (SALE OF MV SUSITNA)"/>
        <s v="[Project].[L2 - Project Code And Description].&amp;[1800  AREAWIDE BUDGET APPROP.]" c="1800  AREAWIDE BUDGET APPROP."/>
        <s v="[Project].[L2 - Project Code And Description].&amp;[1800  AREAWIDE BUDGET APPROPRIATION]" c="1800  AREAWIDE BUDGET APPROPRIATION"/>
        <s v="[Project].[L2 - Project Code And Description].&amp;[2100  FUND BALANCE - FUND 203]" c="2100  FUND BALANCE - FUND 203"/>
        <s v="[Project].[L2 - Project Code And Description].&amp;[2300  OPERATING TRANSFER - F. 203]" c="2300  OPERATING TRANSFER - F. 203"/>
        <s v="[Project].[L2 - Project Code And Description].&amp;[2400  ENTERPRISE FUND BUDGET APPROP. - F. 520]" c="2400  ENTERPRISE FUND BUDGET APPROP. - F. 520"/>
        <s v="[Project].[L2 - Project Code And Description].&amp;[3500  U.S. DEPT. OF COMMERCE, EDA (ARRA)]" c="3500  U.S. DEPT. OF COMMERCE, EDA (ARRA)"/>
        <s v="[Project].[L2 - Project Code And Description].&amp;[4200  OPERATING TRANSFER - F. 100]" c="4200  OPERATING TRANSFER - F. 100"/>
        <s v="[Project].[L2 - Project Code And Description].&amp;[4200  OPERATING TRANSFERS - F. 100 &amp; F. 200]" c="4200  OPERATING TRANSFERS - F. 100 &amp; F. 200"/>
        <s v="[Project].[L2 - Project Code And Description].&amp;[7000  SB32 - FY2000 NON-MATCHING (#9/00-001 &amp; #7/00-001)]" c="7000  SB32 - FY2000 NON-MATCHING (#9/00-001 &amp; #7/00-001)"/>
        <s v="[Project].[L2 - Project Code And Description].&amp;[7300  SENATE BILL 192]" c="7300  SENATE BILL 192"/>
        <s v="[Project].[L2 - Project Code And Description].&amp;[7400  SB29 MATCHING GRANT]" c="7400  SB29 MATCHING GRANT"/>
        <s v="[Project].[L2 - Project Code And Description].&amp;[7400  SB29 MATCHING GRANT PROGRAM]" c="7400  SB29 MATCHING GRANT PROGRAM"/>
        <s v="[Project].[L2 - Project Code And Description].&amp;[7600  FEDERAL TRANSIT ADMINISTRATION (AK-03-00-37)]" c="7600  FEDERAL TRANSIT ADMINISTRATION (AK-03-00-37)"/>
        <s v="[Project].[L2 - Project Code And Description].&amp;[7600  FEDERAL TRANSIT ADMINISTRATION (AK-55-0006-01)]" c="7600  FEDERAL TRANSIT ADMINISTRATION (AK-55-0006-01)"/>
        <s v="[Project].[L2 - Project Code And Description].&amp;[8400  FEDERAL TRANSIT ADMINISTRATION (FY05/06&amp;07/08)]" c="8400  FEDERAL TRANSIT ADMINISTRATION (FY05/06&amp;07/08)"/>
        <s v="[Project].[L2 - Project Code And Description].&amp;[8900  SB230 (2011) LEGISLATIVE GRANT]" c="8900  SB230 (2011) LEGISLATIVE GRANT"/>
        <s v="[Project].[L2 - Project Code And Description].&amp;[9000  SB46 (2011) LEGISLATIVE GRANT]" c="9000  SB46 (2011) LEGISLATIVE GRANT"/>
        <s v="[Project].[L2 - Project Code And Description].&amp;[9000  SB46 (2012) LEGISLATIVE GRANT]" c="9000  SB46 (2012) LEGISLATIVE GRANT"/>
        <s v="[Project].[L2 - Project Code And Description].&amp;[9200  SB18 (2014) LEGISLATIVE GRANT]" c="9200  SB18 (2014) LEGISLATIVE GRANT"/>
      </sharedItems>
    </cacheField>
    <cacheField name="[Project].[Project Level Codes and Descriptions].[Level 1 - Code And Description]" caption="Level 1 - Code And Description" numFmtId="0" hierarchy="219" level="1">
      <sharedItems count="12">
        <s v="[Project].[Project Level Codes and Descriptions].[Level 1 - Code And Description].&amp;[20161 - HATCHER PASS SKI AREA DEVELOPMENT]" c="20161 - HATCHER PASS SKI AREA DEVELOPMENT"/>
        <s v="[Project].[Project Level Codes and Descriptions].[Level 1 - Code And Description].&amp;[20361 - HATCHER PASS NORDIC TRAILS SYSTEM (USE 75003)]" c="20361 - HATCHER PASS NORDIC TRAILS SYSTEM (USE 75003)"/>
        <s v="[Project].[Project Level Codes and Descriptions].[Level 1 - Code And Description].&amp;[35187 - ROAD SAFETY/IMP. (HP ROAD &amp; TRANSIT FACILITY)]" c="35187 - ROAD SAFETY/IMP. (HP ROAD &amp; TRANSIT FACILITY)"/>
        <s v="[Project].[Project Level Codes and Descriptions].[Level 1 - Code And Description].&amp;[65005 - PORT BOND ISSUANCE COSTS]" c="65005 - PORT BOND ISSUANCE COSTS"/>
        <s v="[Project].[Project Level Codes and Descriptions].[Level 1 - Code And Description].&amp;[70001 - PORT MACKENZIE - PHASE II]" c="70001 - PORT MACKENZIE - PHASE II"/>
        <s v="[Project].[Project Level Codes and Descriptions].[Level 1 - Code And Description].&amp;[70002 - PORT DISTRICT SURVEYING &amp; PLATTING]" c="70002 - PORT DISTRICT SURVEYING &amp; PLATTING"/>
        <s v="[Project].[Project Level Codes and Descriptions].[Level 1 - Code And Description].&amp;[70007 - PORT BUSINESS DEV. &amp; MARKETING PLAN]" c="70007 - PORT BUSINESS DEV. &amp; MARKETING PLAN"/>
        <s v="[Project].[Project Level Codes and Descriptions].[Level 1 - Code And Description].&amp;[70008 - PORT MACKENZIE (ARRA)]" c="70008 - PORT MACKENZIE (ARRA)"/>
        <s v="[Project].[Project Level Codes and Descriptions].[Level 1 - Code And Description].&amp;[70009 - POINT MACKENZIE SHOAL STUDY]" c="70009 - POINT MACKENZIE SHOAL STUDY"/>
        <s v="[Project].[Project Level Codes and Descriptions].[Level 1 - Code And Description].&amp;[70011 - PORT OPERATIONS TECHNICAL ADVISOR]" c="70011 - PORT OPERATIONS TECHNICAL ADVISOR"/>
        <s v="[Project].[Project Level Codes and Descriptions].[Level 1 - Code And Description].&amp;[70012 - PORT MACKENZIE DOCK IMPROVEMENTS/REPAIRS]" c="70012 - PORT MACKENZIE DOCK IMPROVEMENTS/REPAIRS"/>
        <s v="[Project].[Project Level Codes and Descriptions].[Level 1 - Code And Description].&amp;[70013 - MV SUSITNA FERRY ENGINE REPAIRS]" c="70013 - MV SUSITNA FERRY ENGINE REPAIRS"/>
      </sharedItems>
    </cacheField>
    <cacheField name="[Project].[Project Level Codes and Descriptions].[Level 2 - Code And Description]" caption="Level 2 - Code And Description" numFmtId="0" hierarchy="219" level="2">
      <sharedItems containsSemiMixedTypes="0" containsString="0"/>
    </cacheField>
    <cacheField name="[Project].[Project Level Codes and Descriptions].[Level 3 - Code And Description]" caption="Level 3 - Code And Description" numFmtId="0" hierarchy="219" level="3">
      <sharedItems containsSemiMixedTypes="0" containsString="0"/>
    </cacheField>
    <cacheField name="[Project].[L2 - Project Code].[L2 - Project Code]" caption="L2 - Project Code" numFmtId="0" hierarchy="193" level="1">
      <sharedItems containsSemiMixedTypes="0" containsString="0"/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22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7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6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>
      <fieldsUsage count="4">
        <fieldUsage x="-1"/>
        <fieldUsage x="13"/>
        <fieldUsage x="14"/>
        <fieldUsage x="15"/>
      </fieldsUsage>
    </cacheHierarchy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Barbara Baumgartner" refreshedDate="42768.511935532406" backgroundQuery="1" createdVersion="4" refreshedVersion="4" minRefreshableVersion="3" recordCount="0" supportSubquery="1" supportAdvancedDrill="1">
  <cacheSource type="external" connectionId="1"/>
  <cacheFields count="23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16">
        <s v="[Project].[L2 - Project Code And Description].&amp;[1800  AREAWIDE BUDGET APPROP.]" c="1800  AREAWIDE BUDGET APPROP."/>
        <s v="[Project].[L2 - Project Code And Description].&amp;[1800  AREAWIDE BUDGET APPROPRIATION]" c="1800  AREAWIDE BUDGET APPROPRIATION"/>
        <s v="[Project].[L2 - Project Code And Description].&amp;[2100  FUND BALANCE APPROP. - F. 203]" c="2100  FUND BALANCE APPROP. - F. 203"/>
        <s v="[Project].[L2 - Project Code And Description].&amp;[4200  OPERATING TRANSFER - F. 100]" c="4200  OPERATING TRANSFER - F. 100"/>
        <s v="[Project].[L2 - Project Code And Description].&amp;[4200  OPERATING TRANSFER - F. 203]" c="4200  OPERATING TRANSFER - F. 203"/>
        <s v="[Project].[L2 - Project Code And Description].&amp;[4500  DEPARTMENT OF NATURAL RESOURCES]" c="4500  DEPARTMENT OF NATURAL RESOURCES"/>
        <s v="[Project].[L2 - Project Code And Description].&amp;[4500  DOI THRU AK DNR, DIV. OF PARK &amp; REC., OFFICE OF HIST.]" c="4500  DOI THRU AK DNR, DIV. OF PARK &amp; REC., OFFICE OF HIST."/>
        <s v="[Project].[L2 - Project Code And Description].&amp;[5000  LIBRARY NETWORK REIMB]" c="5000  LIBRARY NETWORK REIMB"/>
        <s v="[Project].[L2 - Project Code And Description].&amp;[5700  DEPT. OF EDUCATION &amp; EARLY DEV.]" c="5700  DEPT. OF EDUCATION &amp; EARLY DEV."/>
        <s v="[Project].[L2 - Project Code And Description].&amp;[5700  DEPT. OF EDUCATION &amp; EARLY DEVELOPMENT]" c="5700  DEPT. OF EDUCATION &amp; EARLY DEVELOPMENT"/>
        <s v="[Project].[L2 - Project Code And Description].&amp;[6100  Donations]" c="6100  Donations"/>
        <s v="[Project].[L2 - Project Code And Description].&amp;[7000  SB32-MATCHING FY2000]" c="7000  SB32-MATCHING FY2000"/>
        <s v="[Project].[L2 - Project Code And Description].&amp;[7100  INST. OF MUSEUM &amp; LIBRARY SVCS., THRU DOE, AK STATE LIBRARY]" c="7100  INST. OF MUSEUM &amp; LIBRARY SVCS., THRU DOE, AK STATE LIBRARY"/>
        <s v="[Project].[L2 - Project Code And Description].&amp;[7400  SB29 MATCHING GRANT]" c="7400  SB29 MATCHING GRANT"/>
        <s v="[Project].[L2 - Project Code And Description].&amp;[7800  SB283 NON-MATCHING GRANT]" c="7800  SB283 NON-MATCHING GRANT"/>
        <s v="[Project].[L2 - Project Code And Description].&amp;[8900  SB230 (2011) LEGISLATIVE GRANT]" c="8900  SB230 (2011) LEGISLATIVE GRANT"/>
      </sharedItems>
    </cacheField>
    <cacheField name="[Project].[Project Level Codes and Descriptions].[Level 1 - Code And Description]" caption="Level 1 - Code And Description" numFmtId="0" hierarchy="219" level="1">
      <sharedItems count="28">
        <s v="[Project].[Project Level Codes and Descriptions].[Level 1 - Code And Description].&amp;[10009 - WILLOW COMMUNITY CENTER]" c="10009 - WILLOW COMMUNITY CENTER"/>
        <s v="[Project].[Project Level Codes and Descriptions].[Level 1 - Code And Description].&amp;[10157 - BRETT MEMORIAL ICE ARENA IMPROVEMENTS]" c="10157 - BRETT MEMORIAL ICE ARENA IMPROVEMENTS"/>
        <s v="[Project].[Project Level Codes and Descriptions].[Level 1 - Code And Description].&amp;[15002 - KNIK MUSEUM UPGRADE/IMPROVEMENTS]" c="15002 - KNIK MUSEUM UPGRADE/IMPROVEMENTS"/>
        <s v="[Project].[Project Level Codes and Descriptions].[Level 1 - Code And Description].&amp;[15015 - TRAIL DEVELOPMENT]" c="15015 - TRAIL DEVELOPMENT"/>
        <s v="[Project].[Project Level Codes and Descriptions].[Level 1 - Code And Description].&amp;[15018 - PLAYGROUND EQUIP. REPLACEMENT (PARKS)]" c="15018 - PLAYGROUND EQUIP. REPLACEMENT (PARKS)"/>
        <s v="[Project].[Project Level Codes and Descriptions].[Level 1 - Code And Description].&amp;[15020 - BIG LAKE PARK AND BOAT RAMP]" c="15020 - BIG LAKE PARK AND BOAT RAMP"/>
        <s v="[Project].[Project Level Codes and Descriptions].[Level 1 - Code And Description].&amp;[15021 - DESHKA RIVER CAMPGROUND]" c="15021 - DESHKA RIVER CAMPGROUND"/>
        <s v="[Project].[Project Level Codes and Descriptions].[Level 1 - Code And Description].&amp;[15022 - POOL IMPROVEMENTS-PALMER &amp; WASILLA]" c="15022 - POOL IMPROVEMENTS-PALMER &amp; WASILLA"/>
        <s v="[Project].[Project Level Codes and Descriptions].[Level 1 - Code And Description].&amp;[15025 - PARK UPGRADES]" c="15025 - PARK UPGRADES"/>
        <s v="[Project].[Project Level Codes and Descriptions].[Level 1 - Code And Description].&amp;[15032 - HATCHER PASS TRAILS]" c="15032 - HATCHER PASS TRAILS"/>
        <s v="[Project].[Project Level Codes and Descriptions].[Level 1 - Code And Description].&amp;[15033 - TALKEETNA PARKS &amp; REC SHOP (50% TS&amp;W)]" c="15033 - TALKEETNA PARKS &amp; REC SHOP (50% TS&amp;W)"/>
        <s v="[Project].[Project Level Codes and Descriptions].[Level 1 - Code And Description].&amp;[15036 - MATANUSKA RIVER PARK]" c="15036 - MATANUSKA RIVER PARK"/>
        <s v="[Project].[Project Level Codes and Descriptions].[Level 1 - Code And Description].&amp;[15037 - KNIK CABIN UPGRADE/IMPROVEMENTS]" c="15037 - KNIK CABIN UPGRADE/IMPROVEMENTS"/>
        <s v="[Project].[Project Level Codes and Descriptions].[Level 1 - Code And Description].&amp;[15038 - KNIK RIVER PUBLIC USE AREA]" c="15038 - KNIK RIVER PUBLIC USE AREA"/>
        <s v="[Project].[Project Level Codes and Descriptions].[Level 1 - Code And Description].&amp;[15039 - PALMER PARKS &amp; REC SHOP]" c="15039 - PALMER PARKS &amp; REC SHOP"/>
        <s v="[Project].[Project Level Codes and Descriptions].[Level 1 - Code And Description].&amp;[15040 - PARKS &amp; RECREATION PROJECTS]" c="15040 - PARKS &amp; RECREATION PROJECTS"/>
        <s v="[Project].[Project Level Codes and Descriptions].[Level 1 - Code And Description].&amp;[20193 - MATANUSKA RIVER PARK]" c="20193 - MATANUSKA RIVER PARK"/>
        <s v="[Project].[Project Level Codes and Descriptions].[Level 1 - Code And Description].&amp;[20203 - HISTORICAL PRESERVATION]" c="20203 - HISTORICAL PRESERVATION"/>
        <s v="[Project].[Project Level Codes and Descriptions].[Level 1 - Code And Description].&amp;[20272 - ALPINE HISTORICAL PARK IMP.]" c="20272 - ALPINE HISTORICAL PARK IMP."/>
        <s v="[Project].[Project Level Codes and Descriptions].[Level 1 - Code And Description].&amp;[20317 - ALCANTRA RECREATIONAL FACILITY]" c="20317 - ALCANTRA RECREATIONAL FACILITY"/>
        <s v="[Project].[Project Level Codes and Descriptions].[Level 1 - Code And Description].&amp;[20323 - LIBRARY TELECOMM (ERATES)]" c="20323 - LIBRARY TELECOMM (ERATES)"/>
        <s v="[Project].[Project Level Codes and Descriptions].[Level 1 - Code And Description].&amp;[20345 - COMMUNITY SCHOOL PROGRAMS]" c="20345 - COMMUNITY SCHOOL PROGRAMS"/>
        <s v="[Project].[Project Level Codes and Descriptions].[Level 1 - Code And Description].&amp;[20355 - WILLOW LIBRARY INTERLIBRARY COOP GRANT]" c="20355 - WILLOW LIBRARY INTERLIBRARY COOP GRANT"/>
        <s v="[Project].[Project Level Codes and Descriptions].[Level 1 - Code And Description].&amp;[20372 - TALK LIBRARY INTERLIBRARY COOP GRANT]" c="20372 - TALK LIBRARY INTERLIBRARY COOP GRANT"/>
        <s v="[Project].[Project Level Codes and Descriptions].[Level 1 - Code And Description].&amp;[20373 - SUTTON LIBRARY INTERLIBRARY COOP GRANT]" c="20373 - SUTTON LIBRARY INTERLIBRARY COOP GRANT"/>
        <s v="[Project].[Project Level Codes and Descriptions].[Level 1 - Code And Description].&amp;[20375 - TRPR CRK LIBRARY INTERLIBRARY COOP GRANT]" c="20375 - TRPR CRK LIBRARY INTERLIBRARY COOP GRANT"/>
        <s v="[Project].[Project Level Codes and Descriptions].[Level 1 - Code And Description].&amp;[35210 - TALKEETNA BUS PARKING LOT]" c="35210 - TALKEETNA BUS PARKING LOT"/>
        <s v="[Project].[Project Level Codes and Descriptions].[Level 1 - Code And Description].&amp;[45040 - MUNICIPAL ENTITLEMENT LANDS]" c="45040 - MUNICIPAL ENTITLEMENT LANDS"/>
      </sharedItems>
    </cacheField>
    <cacheField name="[Project].[Project Level Codes and Descriptions].[Level 2 - Code And Description]" caption="Level 2 - Code And Description" numFmtId="0" hierarchy="219" level="2">
      <sharedItems containsSemiMixedTypes="0" containsString="0"/>
    </cacheField>
    <cacheField name="[Project].[Project Level Codes and Descriptions].[Level 3 - Code And Description]" caption="Level 3 - Code And Description" numFmtId="0" hierarchy="219" level="3">
      <sharedItems containsSemiMixedTypes="0" containsString="0"/>
    </cacheField>
    <cacheField name="[Project].[L2 - Project Code].[L2 - Project Code]" caption="L2 - Project Code" numFmtId="0" hierarchy="193" level="1">
      <sharedItems containsSemiMixedTypes="0" containsString="0"/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22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7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6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>
      <fieldsUsage count="4">
        <fieldUsage x="-1"/>
        <fieldUsage x="13"/>
        <fieldUsage x="14"/>
        <fieldUsage x="15"/>
      </fieldsUsage>
    </cacheHierarchy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saveData="0" refreshedBy="Barbara Baumgartner" refreshedDate="42768.511950115739" backgroundQuery="1" createdVersion="4" refreshedVersion="4" minRefreshableVersion="3" recordCount="0" supportSubquery="1" supportAdvancedDrill="1">
  <cacheSource type="external" connectionId="1"/>
  <cacheFields count="23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31">
        <s v="[Project].[L2 - Project Code And Description].&amp;[0100  PROGRAM INCOME/EXPENSES]" c="0100  PROGRAM INCOME/EXPENSES"/>
        <s v="[Project].[L2 - Project Code And Description].&amp;[0700  ASSEMBLY RESERVE - AREAWIDE]" c="0700  ASSEMBLY RESERVE - AREAWIDE"/>
        <s v="[Project].[L2 - Project Code And Description].&amp;[1800  AREAWIDE BUDGET APPROP]" c="1800  AREAWIDE BUDGET APPROP"/>
        <s v="[Project].[L2 - Project Code And Description].&amp;[1800  AREAWIDE BUDGET APPROP.]" c="1800  AREAWIDE BUDGET APPROP."/>
        <s v="[Project].[L2 - Project Code And Description].&amp;[1800  AREAWIDE BUDGET APPROP. (COMM. CTR. ONLY)]" c="1800  AREAWIDE BUDGET APPROP. (COMM. CTR. ONLY)"/>
        <s v="[Project].[L2 - Project Code And Description].&amp;[1800  AREAWIDE BUDGET APPROPRIATION]" c="1800  AREAWIDE BUDGET APPROPRIATION"/>
        <s v="[Project].[L2 - Project Code And Description].&amp;[1900  Non-Areawide Budget Appr-]" c="1900  Non-Areawide Budget Appr-"/>
        <s v="[Project].[L2 - Project Code And Description].&amp;[1900  NONAREAWIDE BUDGET APPROP.]" c="1900  NONAREAWIDE BUDGET APPROP."/>
        <s v="[Project].[L2 - Project Code And Description].&amp;[1900  NON-AREAWIDE BUDGET APPROP.]" c="1900  NON-AREAWIDE BUDGET APPROP."/>
        <s v="[Project].[L2 - Project Code And Description].&amp;[1900  NON-AREAWIDE BUDGET APPROP. - F. 200]" c="1900  NON-AREAWIDE BUDGET APPROP. - F. 200"/>
        <s v="[Project].[L2 - Project Code And Description].&amp;[1900  NON-AREAWIDE BUDGET APPROP. (LIBRARY ONLY)]" c="1900  NON-AREAWIDE BUDGET APPROP. (LIBRARY ONLY)"/>
        <s v="[Project].[L2 - Project Code And Description].&amp;[2100  Fund Balance]" c="2100  Fund Balance"/>
        <s v="[Project].[L2 - Project Code And Description].&amp;[2200  DCCED GRANT THRU WACO]" c="2200  DCCED GRANT THRU WACO"/>
        <s v="[Project].[L2 - Project Code And Description].&amp;[2200  MAT-SU HEALTH FOUNDATION]" c="2200  MAT-SU HEALTH FOUNDATION"/>
        <s v="[Project].[L2 - Project Code And Description].&amp;[4200  OPERATING TRANSFER]" c="4200  OPERATING TRANSFER"/>
        <s v="[Project].[L2 - Project Code And Description].&amp;[4200  OPERATING TRANSFER - F. 100]" c="4200  OPERATING TRANSFER - F. 100"/>
        <s v="[Project].[L2 - Project Code And Description].&amp;[4200  OPERATING TRANSFER - F. 200]" c="4200  OPERATING TRANSFER - F. 200"/>
        <s v="[Project].[L2 - Project Code And Description].&amp;[4200  OPERATING TRANSFER - FUND 100]" c="4200  OPERATING TRANSFER - FUND 100"/>
        <s v="[Project].[L2 - Project Code And Description].&amp;[5000  RASMUSON FOUNDATION]" c="5000  RASMUSON FOUNDATION"/>
        <s v="[Project].[L2 - Project Code And Description].&amp;[5300  INTEREST INCOME]" c="5300  INTEREST INCOME"/>
        <s v="[Project].[L2 - Project Code And Description].&amp;[5300  LAND MGMT. INTEREST EARNINGS]" c="5300  LAND MGMT. INTEREST EARNINGS"/>
        <s v="[Project].[L2 - Project Code And Description].&amp;[6100  Donations]" c="6100  Donations"/>
        <s v="[Project].[L2 - Project Code And Description].&amp;[6600  SERVICE AREA BUDGET APPROP. - F. 254]" c="6600  SERVICE AREA BUDGET APPROP. - F. 254"/>
        <s v="[Project].[L2 - Project Code And Description].&amp;[6600  SERVICE AREA BUDGET APPROP. - F. 265]" c="6600  SERVICE AREA BUDGET APPROP. - F. 265"/>
        <s v="[Project].[L2 - Project Code And Description].&amp;[7200  CERT. OF PARTICIPATION (COP'S)]" c="7200  CERT. OF PARTICIPATION (COP'S)"/>
        <s v="[Project].[L2 - Project Code And Description].&amp;[7800  SB283 NON-MATCHING GRANT]" c="7800  SB283 NON-MATCHING GRANT"/>
        <s v="[Project].[L2 - Project Code And Description].&amp;[8500  SB231 (2007) LEGISLATIVE GRANT]" c="8500  SB231 (2007) LEGISLATIVE GRANT"/>
        <s v="[Project].[L2 - Project Code And Description].&amp;[8900  SB230 (2011) LEGISLATIVE GRANT]" c="8900  SB230 (2011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300  SB119 (2015) LEGISLATIVE GRANT]" c="9300  SB119 (2015) LEGISLATIVE GRANT"/>
      </sharedItems>
    </cacheField>
    <cacheField name="[Project].[Project Level Codes and Descriptions].[Level 1 - Code And Description]" caption="Level 1 - Code And Description" numFmtId="0" hierarchy="219" level="1">
      <sharedItems count="24">
        <s v="[Project].[Project Level Codes and Descriptions].[Level 1 - Code And Description].&amp;[10022 - MSCVB GATEWAY CENTER]" c="10022 - MSCVB GATEWAY CENTER"/>
        <s v="[Project].[Project Level Codes and Descriptions].[Level 1 - Code And Description].&amp;[10023 - BUILDING ENERGY AUDITS (BOROUGHWIDE)]" c="10023 - BUILDING ENERGY AUDITS (BOROUGHWIDE)"/>
        <s v="[Project].[Project Level Codes and Descriptions].[Level 1 - Code And Description].&amp;[10025 - BLDG ENERGY MONITORING/NTWRK INTERFCING]" c="10025 - BLDG ENERGY MONITORING/NTWRK INTERFCING"/>
        <s v="[Project].[Project Level Codes and Descriptions].[Level 1 - Code And Description].&amp;[10057 - ADMIN BUILDING REPAIRS]" c="10057 - ADMIN BUILDING REPAIRS"/>
        <s v="[Project].[Project Level Codes and Descriptions].[Level 1 - Code And Description].&amp;[10060 - WILLOW CC/LIBRARY IMPROVEMENTS]" c="10060 - WILLOW CC/LIBRARY IMPROVEMENTS"/>
        <s v="[Project].[Project Level Codes and Descriptions].[Level 1 - Code And Description].&amp;[10062 - OLD ADMIN BLDG RENOVATION]" c="10062 - OLD ADMIN BLDG RENOVATION"/>
        <s v="[Project].[Project Level Codes and Descriptions].[Level 1 - Code And Description].&amp;[10063 - DSJ ADMIN BUILDING ANNEX]" c="10063 - DSJ ADMIN BUILDING ANNEX"/>
        <s v="[Project].[Project Level Codes and Descriptions].[Level 1 - Code And Description].&amp;[10098 - Assembly/Capital Non-Area]" c="10098 - Assembly/Capital Non-Area"/>
        <s v="[Project].[Project Level Codes and Descriptions].[Level 1 - Code And Description].&amp;[10111 - SECURITY UPGRADES, PHASE I]" c="10111 - SECURITY UPGRADES, PHASE I"/>
        <s v="[Project].[Project Level Codes and Descriptions].[Level 1 - Code And Description].&amp;[10141 - MAINTENANCE FACILITY]" c="10141 - MAINTENANCE FACILITY"/>
        <s v="[Project].[Project Level Codes and Descriptions].[Level 1 - Code And Description].&amp;[10143 - TALKEETNA LIBRARY RENOVATIONS]" c="10143 - TALKEETNA LIBRARY RENOVATIONS"/>
        <s v="[Project].[Project Level Codes and Descriptions].[Level 1 - Code And Description].&amp;[10145 - MSCVB BUILDING REPAIRS]" c="10145 - MSCVB BUILDING REPAIRS"/>
        <s v="[Project].[Project Level Codes and Descriptions].[Level 1 - Code And Description].&amp;[10151 - ANIMAL CONTROL BUILDING]" c="10151 - ANIMAL CONTROL BUILDING"/>
        <s v="[Project].[Project Level Codes and Descriptions].[Level 1 - Code And Description].&amp;[10154 - BIG LAKE LIBRARY IMPROVEMENTS]" c="10154 - BIG LAKE LIBRARY IMPROVEMENTS"/>
        <s v="[Project].[Project Level Codes and Descriptions].[Level 1 - Code And Description].&amp;[10155 - SUTTON LIBRARY/COMMUNITY CENTER IMP.]" c="10155 - SUTTON LIBRARY/COMMUNITY CENTER IMP."/>
        <s v="[Project].[Project Level Codes and Descriptions].[Level 1 - Code And Description].&amp;[10168 - SUTTON COMMUNITY FACILITY/LIBRARY]" c="10168 - SUTTON COMMUNITY FACILITY/LIBRARY"/>
        <s v="[Project].[Project Level Codes and Descriptions].[Level 1 - Code And Description].&amp;[10170 - TALKEETNA LIBRARY &amp; COMMUNITY CENTER]" c="10170 - TALKEETNA LIBRARY &amp; COMMUNITY CENTER"/>
        <s v="[Project].[Project Level Codes and Descriptions].[Level 1 - Code And Description].&amp;[10171 - AGRICULTURAL PROC/DEVELOPMENT CTR]" c="10171 - AGRICULTURAL PROC/DEVELOPMENT CTR"/>
        <s v="[Project].[Project Level Codes and Descriptions].[Level 1 - Code And Description].&amp;[10173 - TRAPPER CREEK AMBULANCE/LIBRARY]" c="10173 - TRAPPER CREEK AMBULANCE/LIBRARY"/>
        <s v="[Project].[Project Level Codes and Descriptions].[Level 1 - Code And Description].&amp;[10176 - ANIMAL CARE BUILDING]" c="10176 - ANIMAL CARE BUILDING"/>
        <s v="[Project].[Project Level Codes and Descriptions].[Level 1 - Code And Description].&amp;[10178 - FIREWEED BUILDING]" c="10178 - FIREWEED BUILDING"/>
        <s v="[Project].[Project Level Codes and Descriptions].[Level 1 - Code And Description].&amp;[10180 - EMERGENCY OPERATIONS CENTER]" c="10180 - EMERGENCY OPERATIONS CENTER"/>
        <s v="[Project].[Project Level Codes and Descriptions].[Level 1 - Code And Description].&amp;[15034 - VISITOR FACILITY CONSTRUCTION]" c="15034 - VISITOR FACILITY CONSTRUCTION"/>
        <s v="[Project].[Project Level Codes and Descriptions].[Level 1 - Code And Description].&amp;[20220 - BUTTE COMMUNITY CENTER]" c="20220 - BUTTE COMMUNITY CENTER"/>
      </sharedItems>
    </cacheField>
    <cacheField name="[Project].[Project Level Codes and Descriptions].[Level 2 - Code And Description]" caption="Level 2 - Code And Description" numFmtId="0" hierarchy="219" level="2">
      <sharedItems containsSemiMixedTypes="0" containsString="0"/>
    </cacheField>
    <cacheField name="[Project].[Project Level Codes and Descriptions].[Level 3 - Code And Description]" caption="Level 3 - Code And Description" numFmtId="0" hierarchy="219" level="3">
      <sharedItems containsSemiMixedTypes="0" containsString="0"/>
    </cacheField>
    <cacheField name="[Project].[L2 - Project Code].[L2 - Project Code]" caption="L2 - Project Code" numFmtId="0" hierarchy="193" level="1">
      <sharedItems containsSemiMixedTypes="0" containsString="0"/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22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7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6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>
      <fieldsUsage count="4">
        <fieldUsage x="-1"/>
        <fieldUsage x="13"/>
        <fieldUsage x="14"/>
        <fieldUsage x="15"/>
      </fieldsUsage>
    </cacheHierarchy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saveData="0" refreshedBy="Barbara Baumgartner" refreshedDate="42768.511963541663" backgroundQuery="1" createdVersion="4" refreshedVersion="4" minRefreshableVersion="3" recordCount="0" supportSubquery="1" supportAdvancedDrill="1">
  <cacheSource type="external" connectionId="1"/>
  <cacheFields count="23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35">
        <s v="[Project].[L2 - Project Code And Description].&amp;[1000  Bonds]" c="1000  Bonds"/>
        <s v="[Project].[L2 - Project Code And Description].&amp;[1000  BONDS (2012 SERIES D &amp; 2014 SERIES A TRANS BOND ISSUE)]" c="1000  BONDS (2012 SERIES D &amp; 2014 SERIES A TRANS BOND ISSUE)"/>
        <s v="[Project].[L2 - Project Code And Description].&amp;[1000  BONDS (2012 SERIES D TRANS BOND ISSUE)]" c="1000  BONDS (2012 SERIES D TRANS BOND ISSUE)"/>
        <s v="[Project].[L2 - Project Code And Description].&amp;[1000  BONDS (2014 SERIES A TRANS BOND ISSUE)]" c="1000  BONDS (2014 SERIES A TRANS BOND ISSUE)"/>
        <s v="[Project].[L2 - Project Code And Description].&amp;[1000  BONDS (2015 SERIES C)]" c="1000  BONDS (2015 SERIES C)"/>
        <s v="[Project].[L2 - Project Code And Description].&amp;[1400  AK DEPT. OF TRANS &amp; PUBLIC FACILITIES]" c="1400  AK DEPT. OF TRANS &amp; PUBLIC FACILITIES"/>
        <s v="[Project].[L2 - Project Code And Description].&amp;[1400  AK DEPT. OF TRANS. &amp; PUBLIC FACILITIES]" c="1400  AK DEPT. OF TRANS. &amp; PUBLIC FACILITIES"/>
        <s v="[Project].[L2 - Project Code And Description].&amp;[1400  AK DEPT. OF TRANSPORTATION &amp; P. F.]" c="1400  AK DEPT. OF TRANSPORTATION &amp; P. F."/>
        <s v="[Project].[L2 - Project Code And Description].&amp;[1400  AK DOT &amp; PUBLIC FACILITIES]" c="1400  AK DOT &amp; PUBLIC FACILITIES"/>
        <s v="[Project].[L2 - Project Code And Description].&amp;[1400  DEPART OF TRANSP/PUBLIC FACILITIES]" c="1400  DEPART OF TRANSP/PUBLIC FACILITIES"/>
        <s v="[Project].[L2 - Project Code And Description].&amp;[1800  AREAWIDE BUDGET APPROP.]" c="1800  AREAWIDE BUDGET APPROP."/>
        <s v="[Project].[L2 - Project Code And Description].&amp;[1800  AREAWIDE BUDGET APPROPRIATION]" c="1800  AREAWIDE BUDGET APPROPRIATION"/>
        <s v="[Project].[L2 - Project Code And Description].&amp;[1800  AREAWIDE SCHOOL SITE ACQUISITION RESERVE]" c="1800  AREAWIDE SCHOOL SITE ACQUISITION RESERVE"/>
        <s v="[Project].[L2 - Project Code And Description].&amp;[2100  Fund Balance]" c="2100  Fund Balance"/>
        <s v="[Project].[L2 - Project Code And Description].&amp;[2100  FUND BALANCE APPROP. - F. 203]" c="2100  FUND BALANCE APPROP. - F. 203"/>
        <s v="[Project].[L2 - Project Code And Description].&amp;[2100  FUND BALANCE APPROP. - F. 284]" c="2100  FUND BALANCE APPROP. - F. 284"/>
        <s v="[Project].[L2 - Project Code And Description].&amp;[2100  FUND BALANCE APPROPRIATION - FUND 203]" c="2100  FUND BALANCE APPROPRIATION - FUND 203"/>
        <s v="[Project].[L2 - Project Code And Description].&amp;[4200  OPERATING TRANSFER - F. 203]" c="4200  OPERATING TRANSFER - F. 203"/>
        <s v="[Project].[L2 - Project Code And Description].&amp;[4200  PORT OPERATING BUDGET TRANSFER - F. 100]" c="4200  PORT OPERATING BUDGET TRANSFER - F. 100"/>
        <s v="[Project].[L2 - Project Code And Description].&amp;[4900  CITY OF PALMER]" c="4900  CITY OF PALMER"/>
        <s v="[Project].[L2 - Project Code And Description].&amp;[5300  LAND MGMT. INTEREST EARNINGS]" c="5300  LAND MGMT. INTEREST EARNINGS"/>
        <s v="[Project].[L2 - Project Code And Description].&amp;[5500  AK GENERAL FUND (ADOT) (#AKSAS 59213)]" c="5500  AK GENERAL FUND (ADOT) (#AKSAS 59213)"/>
        <s v="[Project].[L2 - Project Code And Description].&amp;[6100  Donations]" c="6100  Donations"/>
        <s v="[Project].[L2 - Project Code And Description].&amp;[6100  WILLOW AREA COMMUNITY ORGANIZATION]" c="6100  WILLOW AREA COMMUNITY ORGANIZATION"/>
        <s v="[Project].[L2 - Project Code And Description].&amp;[6900  WILLOW AREA SENIORS]" c="6900  WILLOW AREA SENIORS"/>
        <s v="[Project].[L2 - Project Code And Description].&amp;[7500  AK DEPT OF ENVIRONMENTAL CONS. (LOAN FUNDS)]" c="7500  AK DEPT OF ENVIRONMENTAL CONS. (LOAN FUNDS)"/>
        <s v="[Project].[L2 - Project Code And Description].&amp;[7600  FEDERAL TRANSIT ADMINISTRATION (AK-55-0006-01)]" c="7600  FEDERAL TRANSIT ADMINISTRATION (AK-55-0006-01)"/>
        <s v="[Project].[L2 - Project Code And Description].&amp;[8500  SB231 (2007) LEGISLATIVE GRANT]" c="8500  SB231 (2007) LEGISLATIVE GRANT"/>
        <s v="[Project].[L2 - Project Code And Description].&amp;[8700  SB221 (2009) LEGISLATIVE GRANT]" c="8700  SB221 (2009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300  SB119 (2015) LEGISLATIVE GRANT]" c="9300  SB119 (2015) LEGISLATIVE GRANT"/>
        <s v="[Project].[L2 - Project Code And Description].&amp;[9300  SB119 (FY2015) LEGISLATIVE GRANT]" c="9300  SB119 (FY2015) LEGISLATIVE GRANT"/>
      </sharedItems>
    </cacheField>
    <cacheField name="[Project].[Project Level Codes and Descriptions].[Level 1 - Code And Description]" caption="Level 1 - Code And Description" numFmtId="0" hierarchy="219" level="1">
      <sharedItems count="41">
        <s v="[Project].[Project Level Codes and Descriptions].[Level 1 - Code And Description].&amp;[25052 - CENTRAL LANDFILL CELL 2 CLOSURE]" c="25052 - CENTRAL LANDFILL CELL 2 CLOSURE"/>
        <s v="[Project].[Project Level Codes and Descriptions].[Level 1 - Code And Description].&amp;[30038 - CASWELL RSA #15]" c="30038 - CASWELL RSA #15"/>
        <s v="[Project].[Project Level Codes and Descriptions].[Level 1 - Code And Description].&amp;[30043 - BIG LAKE RSA #21]" c="30043 - BIG LAKE RSA #21"/>
        <s v="[Project].[Project Level Codes and Descriptions].[Level 1 - Code And Description].&amp;[30050 - TRAPPER CREEK RSA #30]" c="30050 - TRAPPER CREEK RSA #30"/>
        <s v="[Project].[Project Level Codes and Descriptions].[Level 1 - Code And Description].&amp;[30099 - PARKS HIGHWAY CONNECTIONS]" c="30099 - PARKS HIGHWAY CONNECTIONS"/>
        <s v="[Project].[Project Level Codes and Descriptions].[Level 1 - Code And Description].&amp;[35004 - WILLOW AREA SENIORS PAVING]" c="35004 - WILLOW AREA SENIORS PAVING"/>
        <s v="[Project].[Project Level Codes and Descriptions].[Level 1 - Code And Description].&amp;[35007 - TRUNK ROAD EXTENSION]" c="35007 - TRUNK ROAD EXTENSION"/>
        <s v="[Project].[Project Level Codes and Descriptions].[Level 1 - Code And Description].&amp;[35008 - BURMA ROAD]" c="35008 - BURMA ROAD"/>
        <s v="[Project].[Project Level Codes and Descriptions].[Level 1 - Code And Description].&amp;[35014 - SUBSTANDARD BRIDGE REPLACEMENT]" c="35014 - SUBSTANDARD BRIDGE REPLACEMENT"/>
        <s v="[Project].[Project Level Codes and Descriptions].[Level 1 - Code And Description].&amp;[35015 - ENGSTROM ROAD]" c="35015 - ENGSTROM ROAD"/>
        <s v="[Project].[Project Level Codes and Descriptions].[Level 1 - Code And Description].&amp;[35020 - HORSESHOE LAKE ROADS]" c="35020 - HORSESHOE LAKE ROADS"/>
        <s v="[Project].[Project Level Codes and Descriptions].[Level 1 - Code And Description].&amp;[35021 - KNIK RIVER ROAD]" c="35021 - KNIK RIVER ROAD"/>
        <s v="[Project].[Project Level Codes and Descriptions].[Level 1 - Code And Description].&amp;[35022 - BUFFALO MINE ROAD]" c="35022 - BUFFALO MINE ROAD"/>
        <s v="[Project].[Project Level Codes and Descriptions].[Level 1 - Code And Description].&amp;[35023 - NANCY LAKE ROADS]" c="35023 - NANCY LAKE ROADS"/>
        <s v="[Project].[Project Level Codes and Descriptions].[Level 1 - Code And Description].&amp;[35025 - LUCILLE STREET]" c="35025 - LUCILLE STREET"/>
        <s v="[Project].[Project Level Codes and Descriptions].[Level 1 - Code And Description].&amp;[35035 - SELDON ROAD]" c="35035 - SELDON ROAD"/>
        <s v="[Project].[Project Level Codes and Descriptions].[Level 1 - Code And Description].&amp;[35164 - Seymour Lake West Subd]" c="35164 - Seymour Lake West Subd"/>
        <s v="[Project].[Project Level Codes and Descriptions].[Level 1 - Code And Description].&amp;[35187 - ROAD SAFETY/IMP. (HP ROAD &amp; TRANSIT FACILITY)]" c="35187 - ROAD SAFETY/IMP. (HP ROAD &amp; TRANSIT FACILITY)"/>
        <s v="[Project].[Project Level Codes and Descriptions].[Level 1 - Code And Description].&amp;[35264 - LITTLE SUSITNA RIVER ACCESS RD &amp; BRIDGE]" c="35264 - LITTLE SUSITNA RIVER ACCESS RD &amp; BRIDGE"/>
        <s v="[Project].[Project Level Codes and Descriptions].[Level 1 - Code And Description].&amp;[35299 - HIGHWAY PROJECTS (BOGARD/SELDON EXT.)]" c="35299 - HIGHWAY PROJECTS (BOGARD/SELDON EXT.)"/>
        <s v="[Project].[Project Level Codes and Descriptions].[Level 1 - Code And Description].&amp;[35300 - FISH CREEK BRIDGE]" c="35300 - FISH CREEK BRIDGE"/>
        <s v="[Project].[Project Level Codes and Descriptions].[Level 1 - Code And Description].&amp;[35359 - SHIRLEY TOWN DRIVE IMPROVEMENTS]" c="35359 - SHIRLEY TOWN DRIVE IMPROVEMENTS"/>
        <s v="[Project].[Project Level Codes and Descriptions].[Level 1 - Code And Description].&amp;[35401 - DOGWOOD AVE/FELTON ST EXT. (PALMER)]" c="35401 - DOGWOOD AVE/FELTON ST EXT. (PALMER)"/>
        <s v="[Project].[Project Level Codes and Descriptions].[Level 1 - Code And Description].&amp;[35402 - COLLECTOR RD ACCESS TO MACHETANZ ELEM.]" c="35402 - COLLECTOR RD ACCESS TO MACHETANZ ELEM."/>
        <s v="[Project].[Project Level Codes and Descriptions].[Level 1 - Code And Description].&amp;[35403 - CLAPP/MACK RD EXT &amp; WSC TO KGB RD (WASILLA)]" c="35403 - CLAPP/MACK RD EXT &amp; WSC TO KGB RD (WASILLA)"/>
        <s v="[Project].[Project Level Codes and Descriptions].[Level 1 - Code And Description].&amp;[35404 - BIG LK &amp; SOUTH BIG LK RD INTERSECTION IMP.]" c="35404 - BIG LK &amp; SOUTH BIG LK RD INTERSECTION IMP."/>
        <s v="[Project].[Project Level Codes and Descriptions].[Level 1 - Code And Description].&amp;[35405 - HAWK LN UPG &amp; PAVING; HHS TO BVR LK RD (HOUSTON)]" c="35405 - HAWK LN UPG &amp; PAVING; HHS TO BVR LK RD (HOUSTON)"/>
        <s v="[Project].[Project Level Codes and Descriptions].[Level 1 - Code And Description].&amp;[35406 - SELDON &amp; LUCILLE ST UPG. &amp; IMP.]" c="35406 - SELDON &amp; LUCILLE ST UPG. &amp; IMP."/>
        <s v="[Project].[Project Level Codes and Descriptions].[Level 1 - Code And Description].&amp;[35407 - SULLIVAN &amp; CAUDILL RD UPGRADE]" c="35407 - SULLIVAN &amp; CAUDILL RD UPGRADE"/>
        <s v="[Project].[Project Level Codes and Descriptions].[Level 1 - Code And Description].&amp;[35408 - CASWELL LKS RD UPGRADES INC. S CASWELL LP]" c="35408 - CASWELL LKS RD UPGRADES INC. S CASWELL LP"/>
        <s v="[Project].[Project Level Codes and Descriptions].[Level 1 - Code And Description].&amp;[35409 - WILLOW LK DRIVE UPG., PAVING &amp; EXT.]" c="35409 - WILLOW LK DRIVE UPG., PAVING &amp; EXT."/>
        <s v="[Project].[Project Level Codes and Descriptions].[Level 1 - Code And Description].&amp;[35410 - VINE ROAD UPG. AND PATHWAY]" c="35410 - VINE ROAD UPG. AND PATHWAY"/>
        <s v="[Project].[Project Level Codes and Descriptions].[Level 1 - Code And Description].&amp;[35411 - SELDON RD. EXT: CHURCH RD. TO BEV LK RD]" c="35411 - SELDON RD. EXT: CHURCH RD. TO BEV LK RD"/>
        <s v="[Project].[Project Level Codes and Descriptions].[Level 1 - Code And Description].&amp;[35412 - OLD GLENN HIGHWAY PAVED PATHWAY IN BUTTE]" c="35412 - OLD GLENN HIGHWAY PAVED PATHWAY IN BUTTE"/>
        <s v="[Project].[Project Level Codes and Descriptions].[Level 1 - Code And Description].&amp;[35413 - WRIGHT &amp; CHICK. WAY PAVED PATHWAY IN SUTTON]" c="35413 - WRIGHT &amp; CHICK. WAY PAVED PATHWAY IN SUTTON"/>
        <s v="[Project].[Project Level Codes and Descriptions].[Level 1 - Code And Description].&amp;[35426 - TRUNK ROAD CONNECTORS]" c="35426 - TRUNK ROAD CONNECTORS"/>
        <s v="[Project].[Project Level Codes and Descriptions].[Level 1 - Code And Description].&amp;[35436 - CLAY-CHAPMAN  / KNIK KNACK MUD SHACK RD DESIGN]" c="35436 - CLAY-CHAPMAN  / KNIK KNACK MUD SHACK RD DESIGN"/>
        <s v="[Project].[Project Level Codes and Descriptions].[Level 1 - Code And Description].&amp;[35437 - OILWELL ROAD UPGRADE]" c="35437 - OILWELL ROAD UPGRADE"/>
        <s v="[Project].[Project Level Codes and Descriptions].[Level 1 - Code And Description].&amp;[40201 - STATE MATCH FOR BOROUGH TRANSPORTATION SCHOOL ACCESS BONDS]" c="40201 - STATE MATCH FOR BOROUGH TRANSPORTATION SCHOOL ACCESS BONDS"/>
        <s v="[Project].[Project Level Codes and Descriptions].[Level 1 - Code And Description].&amp;[65009 - ROAD BOND ISSUANCE COSTS]" c="65009 - ROAD BOND ISSUANCE COSTS"/>
        <s v="[Project].[Project Level Codes and Descriptions].[Level 1 - Code And Description].&amp;[45177 - ROAD RIGHT OF WAY ACQUISITIONS]" u="1" c="45177 - ROAD RIGHT OF WAY ACQUISITIONS"/>
      </sharedItems>
    </cacheField>
    <cacheField name="[Project].[Project Level Codes and Descriptions].[Level 2 - Code And Description]" caption="Level 2 - Code And Description" numFmtId="0" hierarchy="219" level="2">
      <sharedItems containsSemiMixedTypes="0" containsString="0"/>
    </cacheField>
    <cacheField name="[Project].[Project Level Codes and Descriptions].[Level 3 - Code And Description]" caption="Level 3 - Code And Description" numFmtId="0" hierarchy="219" level="3">
      <sharedItems containsSemiMixedTypes="0" containsString="0"/>
    </cacheField>
    <cacheField name="[Project].[L2 - Project Code].[L2 - Project Code]" caption="L2 - Project Code" numFmtId="0" hierarchy="193" level="1">
      <sharedItems containsSemiMixedTypes="0" containsString="0"/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22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7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6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>
      <fieldsUsage count="4">
        <fieldUsage x="-1"/>
        <fieldUsage x="13"/>
        <fieldUsage x="14"/>
        <fieldUsage x="15"/>
      </fieldsUsage>
    </cacheHierarchy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saveData="0" refreshedBy="Barbara Baumgartner" refreshedDate="42768.511976273148" backgroundQuery="1" createdVersion="4" refreshedVersion="4" minRefreshableVersion="3" recordCount="0" supportSubquery="1" supportAdvancedDrill="1">
  <cacheSource type="external" connectionId="1"/>
  <cacheFields count="23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28">
        <s v="[Project].[L2 - Project Code And Description].&amp;[0700  ASSEMBLY RESERVE - AREAWIDE]" c="0700  ASSEMBLY RESERVE - AREAWIDE"/>
        <s v="[Project].[L2 - Project Code And Description].&amp;[0700  ASSEMBLY RESERVE - AREAWIDE (EMERG. RESPONSE)]" c="0700  ASSEMBLY RESERVE - AREAWIDE (EMERG. RESPONSE)"/>
        <s v="[Project].[L2 - Project Code And Description].&amp;[0700  ASSEMBLY RESERVE - AW DISASTER]" c="0700  ASSEMBLY RESERVE - AW DISASTER"/>
        <s v="[Project].[L2 - Project Code And Description].&amp;[1500  REVOLVING LOAN FROM 600]" c="1500  REVOLVING LOAN FROM 600"/>
        <s v="[Project].[L2 - Project Code And Description].&amp;[1800  AREAWIDE BUDGET APPROP.]" c="1800  AREAWIDE BUDGET APPROP."/>
        <s v="[Project].[L2 - Project Code And Description].&amp;[1800  AREAWIDE BUDGET APPROPRIATION]" c="1800  AREAWIDE BUDGET APPROPRIATION"/>
        <s v="[Project].[L2 - Project Code And Description].&amp;[2100  ASSEMBLY RESERVE - AREAWIDE (EMERG. RESPONSE)]" c="2100  ASSEMBLY RESERVE - AREAWIDE (EMERG. RESPONSE)"/>
        <s v="[Project].[L2 - Project Code And Description].&amp;[4200  OPERATING FUND TRANSFER (F. 100)]" c="4200  OPERATING FUND TRANSFER (F. 100)"/>
        <s v="[Project].[L2 - Project Code And Description].&amp;[4200  OPERATING TRANSFER - F. 100]" c="4200  OPERATING TRANSFER - F. 100"/>
        <s v="[Project].[L2 - Project Code And Description].&amp;[4200  OPERATING TRANSFER - F.100]" c="4200  OPERATING TRANSFER - F.100"/>
        <s v="[Project].[L2 - Project Code And Description].&amp;[4400  AK DEPT OF HOMELAND SECURITY AK-15-249]" c="4400  AK DEPT OF HOMELAND SECURITY AK-15-249"/>
        <s v="[Project].[L2 - Project Code And Description].&amp;[4400  AK DEPT. OF HOMELAND SECURITY]" c="4400  AK DEPT. OF HOMELAND SECURITY"/>
        <s v="[Project].[L2 - Project Code And Description].&amp;[4400  STATE HOMELAND SECURITY AND EMERG SERV]" c="4400  STATE HOMELAND SECURITY AND EMERG SERV"/>
        <s v="[Project].[L2 - Project Code And Description].&amp;[4500  DEPT OF NATURAL RESOURCES FEMA-5084-FM-DR-AK]" c="4500  DEPT OF NATURAL RESOURCES FEMA-5084-FM-DR-AK"/>
        <s v="[Project].[L2 - Project Code And Description].&amp;[5500  DHHS PASSED THRU AK DEPT OF HEALTH &amp; SOCIAL SVS]" c="5500  DHHS PASSED THRU AK DEPT OF HEALTH &amp; SOCIAL SVS"/>
        <s v="[Project].[L2 - Project Code And Description].&amp;[5500  HUD PASSED THROUGH AK DCCED, DCRA, CDBG]" c="5500  HUD PASSED THROUGH AK DCCED, DCRA, CDBG"/>
        <s v="[Project].[L2 - Project Code And Description].&amp;[6600  ENHANCED 911 BUDGET APPROP.]" c="6600  ENHANCED 911 BUDGET APPROP."/>
        <s v="[Project].[L2 - Project Code And Description].&amp;[6600  SERVICE AREA BUDGET APPROP. - F. 249]" c="6600  SERVICE AREA BUDGET APPROP. - F. 249"/>
        <s v="[Project].[L2 - Project Code And Description].&amp;[7100  U.S. DEPT. OF HOMELAND SECURITY, FEMA]" c="7100  U.S. DEPT. OF HOMELAND SECURITY, FEMA"/>
        <s v="[Project].[L2 - Project Code And Description].&amp;[7100  US DEPT OF HOMELAND SECURITY]" c="7100  US DEPT OF HOMELAND SECURITY"/>
        <s v="[Project].[L2 - Project Code And Description].&amp;[7900  SB46 NONMATCHING GRANT (#06-DC-221)]" c="7900  SB46 NONMATCHING GRANT (#06-DC-221)"/>
        <s v="[Project].[L2 - Project Code And Description].&amp;[7900  SB46 NON-MATCHING GRANT (#06-DC-222)]" c="7900  SB46 NON-MATCHING GRANT (#06-DC-222)"/>
        <s v="[Project].[L2 - Project Code And Description].&amp;[7900  SB46 NON-MATCHING GRANT (#06-DC-223)]" c="7900  SB46 NON-MATCHING GRANT (#06-DC-223)"/>
        <s v="[Project].[L2 - Project Code And Description].&amp;[7900  SB46 NON-MATCHING GRANTS (06-DC-212&amp;225)]" c="7900  SB46 NON-MATCHING GRANTS (06-DC-212&amp;225)"/>
        <s v="[Project].[L2 - Project Code And Description].&amp;[8500  SB231 (2007) LEGISLATIVE GRANT]" c="8500  SB231 (2007) LEGISLATIVE GRANT"/>
        <s v="[Project].[L2 - Project Code And Description].&amp;[8700  SB221 (2009) LEGISLATIVE GRANT]" c="8700  SB221 (2009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</sharedItems>
    </cacheField>
    <cacheField name="[Project].[Project Level Codes and Descriptions].[Level 1 - Code And Description]" caption="Level 1 - Code And Description" numFmtId="0" hierarchy="219" level="1">
      <sharedItems count="45">
        <s v="[Project].[Project Level Codes and Descriptions].[Level 1 - Code And Description].&amp;[10163 - TRAPPER CREEK AMBULANCE BUILDING, STN 14-1]" c="10163 - TRAPPER CREEK AMBULANCE BUILDING, STN 14-1"/>
        <s v="[Project].[Project Level Codes and Descriptions].[Level 1 - Code And Description].&amp;[10170 - TALKEETNA LIBRARY &amp; COMMUNITY CENTER]" c="10170 - TALKEETNA LIBRARY &amp; COMMUNITY CENTER"/>
        <s v="[Project].[Project Level Codes and Descriptions].[Level 1 - Code And Description].&amp;[10174 - PALMER AMBULANCE FACILITY STN 39]" c="10174 - PALMER AMBULANCE FACILITY STN 39"/>
        <s v="[Project].[Project Level Codes and Descriptions].[Level 1 - Code And Description].&amp;[10179 - SUTTON AMBULANCE BUILDING]" c="10179 - SUTTON AMBULANCE BUILDING"/>
        <s v="[Project].[Project Level Codes and Descriptions].[Level 1 - Code And Description].&amp;[45106 - AMBULANCE MONITOR DEFIBRILLATORS]" c="45106 - AMBULANCE MONITOR DEFIBRILLATORS"/>
        <s v="[Project].[Project Level Codes and Descriptions].[Level 1 - Code And Description].&amp;[45119 - AMBULANCE &amp; RELATED EQUIP-TALKEETNA]" c="45119 - AMBULANCE &amp; RELATED EQUIP-TALKEETNA"/>
        <s v="[Project].[Project Level Codes and Descriptions].[Level 1 - Code And Description].&amp;[45120 - AMBULANCE AND RELATED EQUIP-MEADOW LKS]" c="45120 - AMBULANCE AND RELATED EQUIP-MEADOW LKS"/>
        <s v="[Project].[Project Level Codes and Descriptions].[Level 1 - Code And Description].&amp;[45122 - AMBULANCE &amp; RELATED EQUIP - BUTTE]" c="45122 - AMBULANCE &amp; RELATED EQUIP - BUTTE"/>
        <s v="[Project].[Project Level Codes and Descriptions].[Level 1 - Code And Description].&amp;[45158 - FIRST RESPONSE PREPAREDNESS]" c="45158 - FIRST RESPONSE PREPAREDNESS"/>
        <s v="[Project].[Project Level Codes and Descriptions].[Level 1 - Code And Description].&amp;[45163 - E911 COMPUTER AIDED DISPATCH/WIRELESS]" c="45163 - E911 COMPUTER AIDED DISPATCH/WIRELESS"/>
        <s v="[Project].[Project Level Codes and Descriptions].[Level 1 - Code And Description].&amp;[45166 - AMBULANCE REPLACEMENT]" c="45166 - AMBULANCE REPLACEMENT"/>
        <s v="[Project].[Project Level Codes and Descriptions].[Level 1 - Code And Description].&amp;[45167 - RESCUE EQUIPMENT/VEHICLES]" c="45167 - RESCUE EQUIPMENT/VEHICLES"/>
        <s v="[Project].[Project Level Codes and Descriptions].[Level 1 - Code And Description].&amp;[45191 - MEADOW LAKES AMB - MEDIC SPRVSR VEHICLE]" c="45191 - MEADOW LAKES AMB - MEDIC SPRVSR VEHICLE"/>
        <s v="[Project].[Project Level Codes and Descriptions].[Level 1 - Code And Description].&amp;[45192 - MEADOW LAKES RESCUE - DIVE BOAT]" c="45192 - MEADOW LAKES RESCUE - DIVE BOAT"/>
        <s v="[Project].[Project Level Codes and Descriptions].[Level 1 - Code And Description].&amp;[45194 - RESCUE EQUIPMENT GRANTS]" c="45194 - RESCUE EQUIPMENT GRANTS"/>
        <s v="[Project].[Project Level Codes and Descriptions].[Level 1 - Code And Description].&amp;[45208 - SUTTON AMBULANCE EQUIPMENT/VEHICLES]" c="45208 - SUTTON AMBULANCE EQUIPMENT/VEHICLES"/>
        <s v="[Project].[Project Level Codes and Descriptions].[Level 1 - Code And Description].&amp;[45225 - CENTRAL AMBULANCE EQUIPMENT/VEHICLES]" c="45225 - CENTRAL AMBULANCE EQUIPMENT/VEHICLES"/>
        <s v="[Project].[Project Level Codes and Descriptions].[Level 1 - Code And Description].&amp;[45230 - LAKE LOUISE EMERG. RESPONSE BLDG]" c="45230 - LAKE LOUISE EMERG. RESPONSE BLDG"/>
        <s v="[Project].[Project Level Codes and Descriptions].[Level 1 - Code And Description].&amp;[45231 - PALMER AMBULANCE EQUIPMENT/VEHICLES]" c="45231 - PALMER AMBULANCE EQUIPMENT/VEHICLES"/>
        <s v="[Project].[Project Level Codes and Descriptions].[Level 1 - Code And Description].&amp;[45232 - EMS PATIENT CARE REPORT COMP. TABLETS SYS.]" c="45232 - EMS PATIENT CARE REPORT COMP. TABLETS SYS."/>
        <s v="[Project].[Project Level Codes and Descriptions].[Level 1 - Code And Description].&amp;[45233 - WEST LAKES AMBULANCE EQUIP./VEHICLES]" c="45233 - WEST LAKES AMBULANCE EQUIP./VEHICLES"/>
        <s v="[Project].[Project Level Codes and Descriptions].[Level 1 - Code And Description].&amp;[45234 - TALK/TRPR CRK/SUNSHINE AMB. EQUIP./VEHICLES]" c="45234 - TALK/TRPR CRK/SUNSHINE AMB. EQUIP./VEHICLES"/>
        <s v="[Project].[Project Level Codes and Descriptions].[Level 1 - Code And Description].&amp;[45235 - WILLOW/HOUSTON AMB. EQUIP/VEHICLES]" c="45235 - WILLOW/HOUSTON AMB. EQUIP/VEHICLES"/>
        <s v="[Project].[Project Level Codes and Descriptions].[Level 1 - Code And Description].&amp;[45236 - BUTTE AMBULANCE EQUIPMENT/VEHICLES]" c="45236 - BUTTE AMBULANCE EQUIPMENT/VEHICLES"/>
        <s v="[Project].[Project Level Codes and Descriptions].[Level 1 - Code And Description].&amp;[45237 - LAKE LOUISE 1ST RESPONSE EQUIP./VEHICLES]" c="45237 - LAKE LOUISE 1ST RESPONSE EQUIP./VEHICLES"/>
        <s v="[Project].[Project Level Codes and Descriptions].[Level 1 - Code And Description].&amp;[45244 - WEST LAKES FSA #136 EQUIPMENT/VEHICLES]" c="45244 - WEST LAKES FSA #136 EQUIPMENT/VEHICLES"/>
        <s v="[Project].[Project Level Codes and Descriptions].[Level 1 - Code And Description].&amp;[45245 - EMS TRAINING EQUIPMENT]" c="45245 - EMS TRAINING EQUIPMENT"/>
        <s v="[Project].[Project Level Codes and Descriptions].[Level 1 - Code And Description].&amp;[45246 - EMS EQUIPMENT/REPAIR/REPLACEMENT]" c="45246 - EMS EQUIPMENT/REPAIR/REPLACEMENT"/>
        <s v="[Project].[Project Level Codes and Descriptions].[Level 1 - Code And Description].&amp;[45256 - EOC UPGRADES/EQUIPMENT]" c="45256 - EOC UPGRADES/EQUIPMENT"/>
        <s v="[Project].[Project Level Codes and Descriptions].[Level 1 - Code And Description].&amp;[45257 - ES ADMINISTRATION VEHICLES/EQUIPMENT]" c="45257 - ES ADMINISTRATION VEHICLES/EQUIPMENT"/>
        <s v="[Project].[Project Level Codes and Descriptions].[Level 1 - Code And Description].&amp;[45261 - REGIONAL EMS TRAINING]" c="45261 - REGIONAL EMS TRAINING"/>
        <s v="[Project].[Project Level Codes and Descriptions].[Level 1 - Code And Description].&amp;[45263 - KNOX BOX KEYING/REKEYING]" c="45263 - KNOX BOX KEYING/REKEYING"/>
        <s v="[Project].[Project Level Codes and Descriptions].[Level 1 - Code And Description].&amp;[45264 - DISPATCH GOV. &amp; IMPLEMENTATION PLAN]" c="45264 - DISPATCH GOV. &amp; IMPLEMENTATION PLAN"/>
        <s v="[Project].[Project Level Codes and Descriptions].[Level 1 - Code And Description].&amp;[45265 - EMS MGMT AND PERFORMANCE STUDY]" c="45265 - EMS MGMT AND PERFORMANCE STUDY"/>
        <s v="[Project].[Project Level Codes and Descriptions].[Level 1 - Code And Description].&amp;[45266 - CORE AMBULANCE EQUIPMENT/VEHICLES]" c="45266 - CORE AMBULANCE EQUIPMENT/VEHICLES"/>
        <s v="[Project].[Project Level Codes and Descriptions].[Level 1 - Code And Description].&amp;[45267 - RURAL AMBULANCE DIVS. EQUIPMENT/VEHICLES]" c="45267 - RURAL AMBULANCE DIVS. EQUIPMENT/VEHICLES"/>
        <s v="[Project].[Project Level Codes and Descriptions].[Level 1 - Code And Description].&amp;[45271 - HAM TOWERS]" c="45271 - HAM TOWERS"/>
        <s v="[Project].[Project Level Codes and Descriptions].[Level 1 - Code And Description].&amp;[45284 - PUBLIC HEALTH EMERGENCY PREPAREDNESS (PHEP)]" c="45284 - PUBLIC HEALTH EMERGENCY PREPAREDNESS (PHEP)"/>
        <s v="[Project].[Project Level Codes and Descriptions].[Level 1 - Code And Description].&amp;[45285 - EMERGENCY MANAGEMENT PROGRAM GRANT (EMPG)]" c="45285 - EMERGENCY MANAGEMENT PROGRAM GRANT (EMPG)"/>
        <s v="[Project].[Project Level Codes and Descriptions].[Level 1 - Code And Description].&amp;[55008 - MATANUSKA RIVER EROSION MITIGATION]" c="55008 - MATANUSKA RIVER EROSION MITIGATION"/>
        <s v="[Project].[Project Level Codes and Descriptions].[Level 1 - Code And Description].&amp;[55013 - MAT-SU VALLEY FLOODING, AUGUST 2006]" c="55013 - MAT-SU VALLEY FLOODING, AUGUST 2006"/>
        <s v="[Project].[Project Level Codes and Descriptions].[Level 1 - Code And Description].&amp;[55014 - MONTANA CREEK FLOODING - OCT. 2006]" c="55014 - MONTANA CREEK FLOODING - OCT. 2006"/>
        <s v="[Project].[Project Level Codes and Descriptions].[Level 1 - Code And Description].&amp;[55017 - MSB FLOOD EVENT, SEPT. 2012]" c="55017 - MSB FLOOD EVENT, SEPT. 2012"/>
        <s v="[Project].[Project Level Codes and Descriptions].[Level 1 - Code And Description].&amp;[55018 - SOCKEYE FIRE DISASTER 2015]" c="55018 - SOCKEYE FIRE DISASTER 2015"/>
        <s v="[Project].[Project Level Codes and Descriptions].[Level 1 - Code And Description].&amp;[55019 - MAT-SU FLOODING SEPT. 2015]" c="55019 - MAT-SU FLOODING SEPT. 2015"/>
      </sharedItems>
    </cacheField>
    <cacheField name="[Project].[Project Level Codes and Descriptions].[Level 2 - Code And Description]" caption="Level 2 - Code And Description" numFmtId="0" hierarchy="219" level="2">
      <sharedItems containsSemiMixedTypes="0" containsString="0"/>
    </cacheField>
    <cacheField name="[Project].[Project Level Codes and Descriptions].[Level 3 - Code And Description]" caption="Level 3 - Code And Description" numFmtId="0" hierarchy="219" level="3">
      <sharedItems containsSemiMixedTypes="0" containsString="0"/>
    </cacheField>
    <cacheField name="[Project].[L2 - Project Code].[L2 - Project Code]" caption="L2 - Project Code" numFmtId="0" hierarchy="193" level="1">
      <sharedItems containsSemiMixedTypes="0" containsString="0"/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22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7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6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>
      <fieldsUsage count="4">
        <fieldUsage x="-1"/>
        <fieldUsage x="13"/>
        <fieldUsage x="14"/>
        <fieldUsage x="15"/>
      </fieldsUsage>
    </cacheHierarchy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saveData="0" refreshedBy="Barbara Baumgartner" refreshedDate="42768.511988773149" backgroundQuery="1" createdVersion="4" refreshedVersion="4" minRefreshableVersion="3" recordCount="0" supportSubquery="1" supportAdvancedDrill="1">
  <cacheSource type="external" connectionId="1"/>
  <cacheFields count="23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17">
        <s v="[Project].[L2 - Project Code And Description].&amp;[0400  ENTERPRISE FUND NET ASSETS - F. 510]" c="0400  ENTERPRISE FUND NET ASSETS - F. 510"/>
        <s v="[Project].[L2 - Project Code And Description].&amp;[0400  NET ASSETS - F. 510]" c="0400  NET ASSETS - F. 510"/>
        <s v="[Project].[L2 - Project Code And Description].&amp;[1900  NON-AREAWIDE BUDGET APPROP.]" c="1900  NON-AREAWIDE BUDGET APPROP."/>
        <s v="[Project].[L2 - Project Code And Description].&amp;[1900  NON-AREAWIDE BUDGET APPROP. - F. 200]" c="1900  NON-AREAWIDE BUDGET APPROP. - F. 200"/>
        <s v="[Project].[L2 - Project Code And Description].&amp;[1900  NON-AREAWIDE BUDGET APPROP. - F.200]" c="1900  NON-AREAWIDE BUDGET APPROP. - F.200"/>
        <s v="[Project].[L2 - Project Code And Description].&amp;[1900  NON-AREAWIDE BUDGET APPROP. - FY97]" c="1900  NON-AREAWIDE BUDGET APPROP. - FY97"/>
        <s v="[Project].[L2 - Project Code And Description].&amp;[1900  NON-AREAWIDE BUDGET APPROP.-FY02]" c="1900  NON-AREAWIDE BUDGET APPROP.-FY02"/>
        <s v="[Project].[L2 - Project Code And Description].&amp;[2100  FUND BAL APPROP.(NON-A/W FUND)- ON HOLD]" c="2100  FUND BAL APPROP.(NON-A/W FUND)- ON HOLD"/>
        <s v="[Project].[L2 - Project Code And Description].&amp;[2400  ENTERPRISE FUND 510 BUDGET APPROP.]" c="2400  ENTERPRISE FUND 510 BUDGET APPROP."/>
        <s v="[Project].[L2 - Project Code And Description].&amp;[2400  ENTERPRISE FUND BUDGET APPROP. - F. 510]" c="2400  ENTERPRISE FUND BUDGET APPROP. - F. 510"/>
        <s v="[Project].[L2 - Project Code And Description].&amp;[5000  RASMUSON FOUNDATION]" c="5000  RASMUSON FOUNDATION"/>
        <s v="[Project].[L2 - Project Code And Description].&amp;[5100  AK DEPT. OF ENVIRONMENTAL CONSERVATION]" c="5100  AK DEPT. OF ENVIRONMENTAL CONSERVATION"/>
        <s v="[Project].[L2 - Project Code And Description].&amp;[5100  ALASKA DEPART OF ENVIRONMENTAL CONSERVTN]" c="5100  ALASKA DEPART OF ENVIRONMENTAL CONSERVTN"/>
        <s v="[Project].[L2 - Project Code And Description].&amp;[5100  DEPT. OF ENVIRONMENTAL CONSERVATION]" c="5100  DEPT. OF ENVIRONMENTAL CONSERVATION"/>
        <s v="[Project].[L2 - Project Code And Description].&amp;[6500  U.S. DEPT. OF COMMERCE, EDA]" c="6500  U.S. DEPT. OF COMMERCE, EDA"/>
        <s v="[Project].[L2 - Project Code And Description].&amp;[7500  AK DEPT OF ENVIRONMENTAL CONS. (LOAN FUNDS)]" c="7500  AK DEPT OF ENVIRONMENTAL CONS. (LOAN FUNDS)"/>
        <s v="[Project].[L2 - Project Code And Description].&amp;[7500  AK DEPT. OF ENVIRONMENTAL CONS. (LOAN FUNDS)]" c="7500  AK DEPT. OF ENVIRONMENTAL CONS. (LOAN FUNDS)"/>
      </sharedItems>
    </cacheField>
    <cacheField name="[Project].[Project Level Codes and Descriptions].[Level 1 - Code And Description]" caption="Level 1 - Code And Description" numFmtId="0" hierarchy="219" level="1">
      <sharedItems count="14">
        <s v="[Project].[Project Level Codes and Descriptions].[Level 1 - Code And Description].&amp;[25001 - LANDFILL VEHICLE PURCHASE]" c="25001 - LANDFILL VEHICLE PURCHASE"/>
        <s v="[Project].[Project Level Codes and Descriptions].[Level 1 - Code And Description].&amp;[25002 - LANDFILL DEVELOPMENT PLAN]" c="25002 - LANDFILL DEVELOPMENT PLAN"/>
        <s v="[Project].[Project Level Codes and Descriptions].[Level 1 - Code And Description].&amp;[25020 - LANDFILL (CENTRAL) BLDG IMPROVEMENTS]" c="25020 - LANDFILL (CENTRAL) BLDG IMPROVEMENTS"/>
        <s v="[Project].[Project Level Codes and Descriptions].[Level 1 - Code And Description].&amp;[25029 - CNTR LANDFILL MONITOR WELL/CELL EXC/C&amp;D]" c="25029 - CNTR LANDFILL MONITOR WELL/CELL EXC/C&amp;D"/>
        <s v="[Project].[Project Level Codes and Descriptions].[Level 1 - Code And Description].&amp;[25030 - SKWENTNA SOLID WASTE FACILITY]" c="25030 - SKWENTNA SOLID WASTE FACILITY"/>
        <s v="[Project].[Project Level Codes and Descriptions].[Level 1 - Code And Description].&amp;[25033 - LF (CNTRL) EXPNSN&amp; ACCS RD DESIGN,L/R PLAN]" c="25033 - LF (CNTRL) EXPNSN&amp; ACCS RD DESIGN,L/R PLAN"/>
        <s v="[Project].[Project Level Codes and Descriptions].[Level 1 - Code And Description].&amp;[25034 - HAZARDOUS WASTE FACILITY IMPROVEMENTS]" c="25034 - HAZARDOUS WASTE FACILITY IMPROVEMENTS"/>
        <s v="[Project].[Project Level Codes and Descriptions].[Level 1 - Code And Description].&amp;[25035 - LANDFILL (TRANSFER SITES) GATES &amp; IMPRVMNTS]" c="25035 - LANDFILL (TRANSFER SITES) GATES &amp; IMPRVMNTS"/>
        <s v="[Project].[Project Level Codes and Descriptions].[Level 1 - Code And Description].&amp;[25038 - LANDFILL EXPANSION (CENTRAL &amp; BIG LAKE)]" c="25038 - LANDFILL EXPANSION (CENTRAL &amp; BIG LAKE)"/>
        <s v="[Project].[Project Level Codes and Descriptions].[Level 1 - Code And Description].&amp;[25046 - LANDFILL (CENTRAL) IMPROVEMENTS]" c="25046 - LANDFILL (CENTRAL) IMPROVEMENTS"/>
        <s v="[Project].[Project Level Codes and Descriptions].[Level 1 - Code And Description].&amp;[25048 - LANDFILL (CTRL &amp; TFR SITES) EQUIPMENT]" c="25048 - LANDFILL (CTRL &amp; TFR SITES) EQUIPMENT"/>
        <s v="[Project].[Project Level Codes and Descriptions].[Level 1 - Code And Description].&amp;[25050 - CENTRAL LANDFILL CELL III DEVELOPMENT]" c="25050 - CENTRAL LANDFILL CELL III DEVELOPMENT"/>
        <s v="[Project].[Project Level Codes and Descriptions].[Level 1 - Code And Description].&amp;[25051 - VALLEY COMMUNITY FOR RECYCLING SOLUTIONS]" c="25051 - VALLEY COMMUNITY FOR RECYCLING SOLUTIONS"/>
        <s v="[Project].[Project Level Codes and Descriptions].[Level 1 - Code And Description].&amp;[25052 - CENTRAL LANDFILL CELL 2 CLOSURE]" c="25052 - CENTRAL LANDFILL CELL 2 CLOSURE"/>
      </sharedItems>
    </cacheField>
    <cacheField name="[Project].[Project Level Codes and Descriptions].[Level 2 - Code And Description]" caption="Level 2 - Code And Description" numFmtId="0" hierarchy="219" level="2">
      <sharedItems containsSemiMixedTypes="0" containsString="0"/>
    </cacheField>
    <cacheField name="[Project].[Project Level Codes and Descriptions].[Level 3 - Code And Description]" caption="Level 3 - Code And Description" numFmtId="0" hierarchy="219" level="3">
      <sharedItems containsSemiMixedTypes="0" containsString="0"/>
    </cacheField>
    <cacheField name="[Project].[L2 - Project Code].[L2 - Project Code]" caption="L2 - Project Code" numFmtId="0" hierarchy="193" level="1">
      <sharedItems containsSemiMixedTypes="0" containsString="0"/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22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7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6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>
      <fieldsUsage count="4">
        <fieldUsage x="-1"/>
        <fieldUsage x="13"/>
        <fieldUsage x="14"/>
        <fieldUsage x="15"/>
      </fieldsUsage>
    </cacheHierarchy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saveData="0" refreshedBy="Barbara Baumgartner" refreshedDate="42768.512001504627" backgroundQuery="1" createdVersion="4" refreshedVersion="4" minRefreshableVersion="3" recordCount="0" supportSubquery="1" supportAdvancedDrill="1">
  <cacheSource type="external" connectionId="1"/>
  <cacheFields count="23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19">
        <s v="[Project].[L2 - Project Code And Description].&amp;[1500  REVOLVING LOAN (291)]" c="1500  REVOLVING LOAN (291)"/>
        <s v="[Project].[L2 - Project Code And Description].&amp;[1800  AREAWIDE BUDGET APPROP.]" c="1800  AREAWIDE BUDGET APPROP."/>
        <s v="[Project].[L2 - Project Code And Description].&amp;[1800  AREAWIDE BUDGET APPROPRIATION]" c="1800  AREAWIDE BUDGET APPROPRIATION"/>
        <s v="[Project].[L2 - Project Code And Description].&amp;[1900  NON-AREAWIDE BUDGET APPROP.]" c="1900  NON-AREAWIDE BUDGET APPROP."/>
        <s v="[Project].[L2 - Project Code And Description].&amp;[2500  DEC MATCHING GRANT #56104 (MATCH = F. 291/EPA 7101/ARRA 350X)]" c="2500  DEC MATCHING GRANT #56104 (MATCH = F. 291/EPA 7101/ARRA 350X)"/>
        <s v="[Project].[L2 - Project Code And Description].&amp;[3500  ARRA (ADEC LOAN #561201) - CONSTRUCTION]" c="3500  ARRA (ADEC LOAN #561201) - CONSTRUCTION"/>
        <s v="[Project].[L2 - Project Code And Description].&amp;[3500  ARRA, PASSED THROUGH STATE DEC/USDA]" c="3500  ARRA, PASSED THROUGH STATE DEC/USDA"/>
        <s v="[Project].[L2 - Project Code And Description].&amp;[4200  OPERATING FUND TRANSFERS - F.293]" c="4200  OPERATING FUND TRANSFERS - F.293"/>
        <s v="[Project].[L2 - Project Code And Description].&amp;[4900  CITY SHARE OF FUNDING]" c="4900  CITY SHARE OF FUNDING"/>
        <s v="[Project].[L2 - Project Code And Description].&amp;[5100  DEC]" c="5100  DEC"/>
        <s v="[Project].[L2 - Project Code And Description].&amp;[7100  U. S. DEPARTMENT OF AGRICULTURE]" c="7100  U. S. DEPARTMENT OF AGRICULTURE"/>
        <s v="[Project].[L2 - Project Code And Description].&amp;[7100  U.S. EPA GRANT #XP-96008001-0 (MATCH = 2501)]" c="7100  U.S. EPA GRANT #XP-96008001-0 (MATCH = 2501)"/>
        <s v="[Project].[L2 - Project Code And Description].&amp;[7100  US DEPT OF AGRICULTURE, RURAL UTILITIES SVC]" c="7100  US DEPT OF AGRICULTURE, RURAL UTILITIES SVC"/>
        <s v="[Project].[L2 - Project Code And Description].&amp;[7500  AK DEPART. OF ENVIRONMENTAL CONSERVATION]" c="7500  AK DEPART. OF ENVIRONMENTAL CONSERVATION"/>
        <s v="[Project].[L2 - Project Code And Description].&amp;[8400  U.S. ENVIRONMENTAL PROTECTION AGENCY]" c="8400  U.S. ENVIRONMENTAL PROTECTION AGENCY"/>
        <s v="[Project].[L2 - Project Code And Description].&amp;[8500  SB231 (2007) LEGISLATIVE GRANT]" c="8500  SB231 (2007) LEGISLATIVE GRANT"/>
        <s v="[Project].[L2 - Project Code And Description].&amp;[8700  SB221 (2009) LEGISLATIVE GRANT]" c="8700  SB221 (2009) LEGISLATIVE GRANT"/>
        <s v="[Project].[L2 - Project Code And Description].&amp;[9200  SB18 (2014) LEGISLATIVE GRANT]" c="9200  SB18 (2014) LEGISLATIVE GRANT"/>
        <s v="[Project].[L2 - Project Code And Description].&amp;[9300  SB119 (2015) LEGISLATIVE GRANT]" c="9300  SB119 (2015) LEGISLATIVE GRANT"/>
      </sharedItems>
    </cacheField>
    <cacheField name="[Project].[Project Level Codes and Descriptions].[Level 1 - Code And Description]" caption="Level 1 - Code And Description" numFmtId="0" hierarchy="219" level="1">
      <sharedItems count="5">
        <s v="[Project].[Project Level Codes and Descriptions].[Level 1 - Code And Description].&amp;[25013 - CENTRAL AREA MAT-SU WASTEWATER FACILITY]" c="25013 - CENTRAL AREA MAT-SU WASTEWATER FACILITY"/>
        <s v="[Project].[Project Level Codes and Descriptions].[Level 1 - Code And Description].&amp;[25037 - TALK S/W REPAIRS,UPGRADE &amp; EXPANSION]" c="25037 - TALK S/W REPAIRS,UPGRADE &amp; EXPANSION"/>
        <s v="[Project].[Project Level Codes and Descriptions].[Level 1 - Code And Description].&amp;[25049 - COMMUNITY WATER SYSTEM]" c="25049 - COMMUNITY WATER SYSTEM"/>
        <s v="[Project].[Project Level Codes and Descriptions].[Level 1 - Code And Description].&amp;[25053 - TALKEETNA WATER &amp; SEWER]" c="25053 - TALKEETNA WATER &amp; SEWER"/>
        <s v="[Project].[Project Level Codes and Descriptions].[Level 1 - Code And Description].&amp;[30082 - GARDEN TERR WATER SYSTEM UPGRADES/CONVER]" c="30082 - GARDEN TERR WATER SYSTEM UPGRADES/CONVER"/>
      </sharedItems>
    </cacheField>
    <cacheField name="[Project].[Project Level Codes and Descriptions].[Level 2 - Code And Description]" caption="Level 2 - Code And Description" numFmtId="0" hierarchy="219" level="2">
      <sharedItems containsSemiMixedTypes="0" containsString="0"/>
    </cacheField>
    <cacheField name="[Project].[Project Level Codes and Descriptions].[Level 3 - Code And Description]" caption="Level 3 - Code And Description" numFmtId="0" hierarchy="219" level="3">
      <sharedItems containsSemiMixedTypes="0" containsString="0"/>
    </cacheField>
    <cacheField name="[Project].[L2 - Project Code].[L2 - Project Code]" caption="L2 - Project Code" numFmtId="0" hierarchy="193" level="1">
      <sharedItems containsSemiMixedTypes="0" containsString="0"/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22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7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6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>
      <fieldsUsage count="4">
        <fieldUsage x="-1"/>
        <fieldUsage x="13"/>
        <fieldUsage x="14"/>
        <fieldUsage x="15"/>
      </fieldsUsage>
    </cacheHierarchy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saveData="0" refreshedBy="Barbara Baumgartner" refreshedDate="42768.5120193287" backgroundQuery="1" createdVersion="4" refreshedVersion="4" minRefreshableVersion="3" recordCount="0" supportSubquery="1" supportAdvancedDrill="1">
  <cacheSource type="external" connectionId="1"/>
  <cacheFields count="23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112">
        <s v="[Project].[L2 - Project Code And Description].&amp;[]" c=""/>
        <s v="[Project].[L2 - Project Code And Description].&amp;[0700  ASSEMBLY RESERVE - AREAWIDE]" c="0700  ASSEMBLY RESERVE - AREAWIDE"/>
        <s v="[Project].[L2 - Project Code And Description].&amp;[1200  SUBDIVISION AGREEMENT DEPOSIT]" c="1200  SUBDIVISION AGREEMENT DEPOSIT"/>
        <s v="[Project].[L2 - Project Code And Description].&amp;[1800  AREAWIDE]" c="1800  AREAWIDE"/>
        <s v="[Project].[L2 - Project Code And Description].&amp;[1800  AREAWIDE BUDGET APPROP.]" c="1800  AREAWIDE BUDGET APPROP."/>
        <s v="[Project].[L2 - Project Code And Description].&amp;[1800  AREAWIDE BUDGET APPROP. - F. 100]" c="1800  AREAWIDE BUDGET APPROP. - F. 100"/>
        <s v="[Project].[L2 - Project Code And Description].&amp;[1800  AREAWIDE BUDGET APPROP. - F.100]" c="1800  AREAWIDE BUDGET APPROP. - F.100"/>
        <s v="[Project].[L2 - Project Code And Description].&amp;[1800  AREAWIDE BUDGET APPROPRIATION]" c="1800  AREAWIDE BUDGET APPROPRIATION"/>
        <s v="[Project].[L2 - Project Code And Description].&amp;[2100  FUND BALANCE - LAND MANAGEMENT FUND 203]" c="2100  FUND BALANCE - LAND MANAGEMENT FUND 203"/>
        <s v="[Project].[L2 - Project Code And Description].&amp;[2100  FUND BALANCE APPROP - F. 273]" c="2100  FUND BALANCE APPROP - F. 273"/>
        <s v="[Project].[L2 - Project Code And Description].&amp;[2100  FUND BALANCE APPROP - FUND 275]" c="2100  FUND BALANCE APPROP - FUND 275"/>
        <s v="[Project].[L2 - Project Code And Description].&amp;[2100  FUND BALANCE APPROP - FUND 277]" c="2100  FUND BALANCE APPROP - FUND 277"/>
        <s v="[Project].[L2 - Project Code And Description].&amp;[2100  FUND BALANCE APPROP - FUND 278]" c="2100  FUND BALANCE APPROP - FUND 278"/>
        <s v="[Project].[L2 - Project Code And Description].&amp;[2100  FUND BALANCE APPROP. - F. 100]" c="2100  FUND BALANCE APPROP. - F. 100"/>
        <s v="[Project].[L2 - Project Code And Description].&amp;[2100  FUND BALANCE APPROP. - F. 100 &amp; F. 273]" c="2100  FUND BALANCE APPROP. - F. 100 &amp; F. 273"/>
        <s v="[Project].[L2 - Project Code And Description].&amp;[2100  FUND BALANCE APPROP. - F. 270]" c="2100  FUND BALANCE APPROP. - F. 270"/>
        <s v="[Project].[L2 - Project Code And Description].&amp;[2100  FUND BALANCE APPROP. - F. 271]" c="2100  FUND BALANCE APPROP. - F. 271"/>
        <s v="[Project].[L2 - Project Code And Description].&amp;[2100  FUND BALANCE APPROP. - F. 272]" c="2100  FUND BALANCE APPROP. - F. 272"/>
        <s v="[Project].[L2 - Project Code And Description].&amp;[2100  FUND BALANCE APPROP. - F. 274]" c="2100  FUND BALANCE APPROP. - F. 274"/>
        <s v="[Project].[L2 - Project Code And Description].&amp;[2100  FUND BALANCE APPROP. - F. 276]" c="2100  FUND BALANCE APPROP. - F. 276"/>
        <s v="[Project].[L2 - Project Code And Description].&amp;[2100  FUND BALANCE APPROP. - F. 279]" c="2100  FUND BALANCE APPROP. - F. 279"/>
        <s v="[Project].[L2 - Project Code And Description].&amp;[2100  FUND BALANCE APPROP. - F. 280]" c="2100  FUND BALANCE APPROP. - F. 280"/>
        <s v="[Project].[L2 - Project Code And Description].&amp;[2100  FUND BALANCE APPROP. - F. 281]" c="2100  FUND BALANCE APPROP. - F. 281"/>
        <s v="[Project].[L2 - Project Code And Description].&amp;[2100  FUND BALANCE APPROP. - F. 282]" c="2100  FUND BALANCE APPROP. - F. 282"/>
        <s v="[Project].[L2 - Project Code And Description].&amp;[2100  FUND BALANCE APPROP. - F. 283]" c="2100  FUND BALANCE APPROP. - F. 283"/>
        <s v="[Project].[L2 - Project Code And Description].&amp;[2100  FUND BALANCE APPROP. - F. 284]" c="2100  FUND BALANCE APPROP. - F. 284"/>
        <s v="[Project].[L2 - Project Code And Description].&amp;[2100  FUND BALANCE APPROP. - F. 285]" c="2100  FUND BALANCE APPROP. - F. 285"/>
        <s v="[Project].[L2 - Project Code And Description].&amp;[2100  FUND BALANCE APPROP. - F.100]" c="2100  FUND BALANCE APPROP. - F.100"/>
        <s v="[Project].[L2 - Project Code And Description].&amp;[2100  FUND BALANCE APPROPRIATION]" c="2100  FUND BALANCE APPROPRIATION"/>
        <s v="[Project].[L2 - Project Code And Description].&amp;[2100  FUND BALANCE APPROPRIATION - F. 100]" c="2100  FUND BALANCE APPROPRIATION - F. 100"/>
        <s v="[Project].[L2 - Project Code And Description].&amp;[2100  FUND BALANCE APPROPRIATION - FUND 277]" c="2100  FUND BALANCE APPROPRIATION - FUND 277"/>
        <s v="[Project].[L2 - Project Code And Description].&amp;[2100  FUND BALANCE APPROPRIATION - FUND 279]" c="2100  FUND BALANCE APPROPRIATION - FUND 279"/>
        <s v="[Project].[L2 - Project Code And Description].&amp;[2100  FUND BALANCE APPROPRIATION - FUND 281]" c="2100  FUND BALANCE APPROPRIATION - FUND 281"/>
        <s v="[Project].[L2 - Project Code And Description].&amp;[2100  FUND BALANCE APPROPRIATION - FUND 282]" c="2100  FUND BALANCE APPROPRIATION - FUND 282"/>
        <s v="[Project].[L2 - Project Code And Description].&amp;[2100  FUND BALANCE APPROPRIATION - FUND 283]" c="2100  FUND BALANCE APPROPRIATION - FUND 283"/>
        <s v="[Project].[L2 - Project Code And Description].&amp;[2100  FUND BALANCE APPROPRIATION FUND 280]" c="2100  FUND BALANCE APPROPRIATION FUND 280"/>
        <s v="[Project].[L2 - Project Code And Description].&amp;[2100  WILLOW (RSA 20) FUND BALANCE APPROP]" c="2100  WILLOW (RSA 20) FUND BALANCE APPROP"/>
        <s v="[Project].[L2 - Project Code And Description].&amp;[2200  NATURE CONSERVANCY]" c="2200  NATURE CONSERVANCY"/>
        <s v="[Project].[L2 - Project Code And Description].&amp;[2200  THE NATURE CONSERVANCY (CONOCO-PHILLIPS GRANT)]" c="2200  THE NATURE CONSERVANCY (CONOCO-PHILLIPS GRANT)"/>
        <s v="[Project].[L2 - Project Code And Description].&amp;[3500  U.S. FISH &amp; WILDLIFE (ARRA)]" c="3500  U.S. FISH &amp; WILDLIFE (ARRA)"/>
        <s v="[Project].[L2 - Project Code And Description].&amp;[3900  SPECIAL ASSESSMENT BOND]" c="3900  SPECIAL ASSESSMENT BOND"/>
        <s v="[Project].[L2 - Project Code And Description].&amp;[3900  SPECIAL ASSESSMENT BONDS]" c="3900  SPECIAL ASSESSMENT BONDS"/>
        <s v="[Project].[L2 - Project Code And Description].&amp;[4200  OPERATING FUND TFR - F. 277]" c="4200  OPERATING FUND TFR - F. 277"/>
        <s v="[Project].[L2 - Project Code And Description].&amp;[4200  OPERATING FUND TFR. - F. 271]" c="4200  OPERATING FUND TFR. - F. 271"/>
        <s v="[Project].[L2 - Project Code And Description].&amp;[4200  OPERATING FUND TFR. - F. 282]" c="4200  OPERATING FUND TFR. - F. 282"/>
        <s v="[Project].[L2 - Project Code And Description].&amp;[4200  OPERATING FUND TRANSFER - F. 274]" c="4200  OPERATING FUND TRANSFER - F. 274"/>
        <s v="[Project].[L2 - Project Code And Description].&amp;[4200  OPERATING FUND TRANSFER - F. 281]" c="4200  OPERATING FUND TRANSFER - F. 281"/>
        <s v="[Project].[L2 - Project Code And Description].&amp;[4200  OPERATING FUND TRANSFER - F. 282]" c="4200  OPERATING FUND TRANSFER - F. 282"/>
        <s v="[Project].[L2 - Project Code And Description].&amp;[4200  OPERATING FUND TRANSFER-FUND272]" c="4200  OPERATING FUND TRANSFER-FUND272"/>
        <s v="[Project].[L2 - Project Code And Description].&amp;[4200  OPERATING FUND TRF F/FUND 279]" c="4200  OPERATING FUND TRF F/FUND 279"/>
        <s v="[Project].[L2 - Project Code And Description].&amp;[4200  OPERATING FUND TRF F/FUND 282]" c="4200  OPERATING FUND TRF F/FUND 282"/>
        <s v="[Project].[L2 - Project Code And Description].&amp;[4200  OPERATING TRANSFER - F. 274]" c="4200  OPERATING TRANSFER - F. 274"/>
        <s v="[Project].[L2 - Project Code And Description].&amp;[5500  AK STATE DEPT. OF FISH &amp; GAME]" c="5500  AK STATE DEPT. OF FISH &amp; GAME"/>
        <s v="[Project].[L2 - Project Code And Description].&amp;[5500  NOAA PASSED THRU AK STATE DEPT. OF FISH &amp; GAME]" c="5500  NOAA PASSED THRU AK STATE DEPT. OF FISH &amp; GAME"/>
        <s v="[Project].[L2 - Project Code And Description].&amp;[6100  Donations]" c="6100  Donations"/>
        <s v="[Project].[L2 - Project Code And Description].&amp;[6600  SERVICE AREA APPROPRIATION FUND 276]" c="6600  SERVICE AREA APPROPRIATION FUND 276"/>
        <s v="[Project].[L2 - Project Code And Description].&amp;[6600  SERVICE AREA BUDGET APPROP - F. 277]" c="6600  SERVICE AREA BUDGET APPROP - F. 277"/>
        <s v="[Project].[L2 - Project Code And Description].&amp;[6600  SERVICE AREA BUDGET APPROP - FUND 270]" c="6600  SERVICE AREA BUDGET APPROP - FUND 270"/>
        <s v="[Project].[L2 - Project Code And Description].&amp;[6600  SERVICE AREA BUDGET APPROP - FUND 271]" c="6600  SERVICE AREA BUDGET APPROP - FUND 271"/>
        <s v="[Project].[L2 - Project Code And Description].&amp;[6600  SERVICE AREA BUDGET APPROP - FUND 274]" c="6600  SERVICE AREA BUDGET APPROP - FUND 274"/>
        <s v="[Project].[L2 - Project Code And Description].&amp;[6600  SERVICE AREA BUDGET APPROP FUND 279]" c="6600  SERVICE AREA BUDGET APPROP FUND 279"/>
        <s v="[Project].[L2 - Project Code And Description].&amp;[6600  SERVICE AREA BUDGET APPROP FUND 280]" c="6600  SERVICE AREA BUDGET APPROP FUND 280"/>
        <s v="[Project].[L2 - Project Code And Description].&amp;[6600  SERVICE AREA BUDGET APPROP FY07 FUND 273]" c="6600  SERVICE AREA BUDGET APPROP FY07 FUND 273"/>
        <s v="[Project].[L2 - Project Code And Description].&amp;[6600  SERVICE AREA BUDGET APPROP FY07 FUND 276]" c="6600  SERVICE AREA BUDGET APPROP FY07 FUND 276"/>
        <s v="[Project].[L2 - Project Code And Description].&amp;[6600  SERVICE AREA BUDGET APPROP FY07 FUND 282]" c="6600  SERVICE AREA BUDGET APPROP FY07 FUND 282"/>
        <s v="[Project].[L2 - Project Code And Description].&amp;[6600  SERVICE AREA BUDGET APPROP, - F. 284]" c="6600  SERVICE AREA BUDGET APPROP, - F. 284"/>
        <s v="[Project].[L2 - Project Code And Description].&amp;[6600  SERVICE AREA BUDGET APPROP.]" c="6600  SERVICE AREA BUDGET APPROP."/>
        <s v="[Project].[L2 - Project Code And Description].&amp;[6600  SERVICE AREA BUDGET APPROP. - F. 265]" c="6600  SERVICE AREA BUDGET APPROP. - F. 265"/>
        <s v="[Project].[L2 - Project Code And Description].&amp;[6600  SERVICE AREA BUDGET APPROP. - F. 270]" c="6600  SERVICE AREA BUDGET APPROP. - F. 270"/>
        <s v="[Project].[L2 - Project Code And Description].&amp;[6600  SERVICE AREA BUDGET APPROP. - F. 271]" c="6600  SERVICE AREA BUDGET APPROP. - F. 271"/>
        <s v="[Project].[L2 - Project Code And Description].&amp;[6600  SERVICE AREA BUDGET APPROP. – F. 271]" c="6600  SERVICE AREA BUDGET APPROP. – F. 271"/>
        <s v="[Project].[L2 - Project Code And Description].&amp;[6600  SERVICE AREA BUDGET APPROP. - F. 272]" c="6600  SERVICE AREA BUDGET APPROP. - F. 272"/>
        <s v="[Project].[L2 - Project Code And Description].&amp;[6600  SERVICE AREA BUDGET APPROP. - F. 273]" c="6600  SERVICE AREA BUDGET APPROP. - F. 273"/>
        <s v="[Project].[L2 - Project Code And Description].&amp;[6600  SERVICE AREA BUDGET APPROP. - F. 273 &amp; F. 282]" c="6600  SERVICE AREA BUDGET APPROP. - F. 273 &amp; F. 282"/>
        <s v="[Project].[L2 - Project Code And Description].&amp;[6600  SERVICE AREA BUDGET APPROP. - F. 274]" c="6600  SERVICE AREA BUDGET APPROP. - F. 274"/>
        <s v="[Project].[L2 - Project Code And Description].&amp;[6600  SERVICE AREA BUDGET APPROP. – F. 274]" c="6600  SERVICE AREA BUDGET APPROP. – F. 274"/>
        <s v="[Project].[L2 - Project Code And Description].&amp;[6600  SERVICE AREA BUDGET APPROP. - F. 275]" c="6600  SERVICE AREA BUDGET APPROP. - F. 275"/>
        <s v="[Project].[L2 - Project Code And Description].&amp;[6600  SERVICE AREA BUDGET APPROP. - F. 276]" c="6600  SERVICE AREA BUDGET APPROP. - F. 276"/>
        <s v="[Project].[L2 - Project Code And Description].&amp;[6600  SERVICE AREA BUDGET APPROP. – F. 276]" c="6600  SERVICE AREA BUDGET APPROP. – F. 276"/>
        <s v="[Project].[L2 - Project Code And Description].&amp;[6600  SERVICE AREA BUDGET APPROP. - F. 277]" c="6600  SERVICE AREA BUDGET APPROP. - F. 277"/>
        <s v="[Project].[L2 - Project Code And Description].&amp;[6600  SERVICE AREA BUDGET APPROP. – F. 277]" c="6600  SERVICE AREA BUDGET APPROP. – F. 277"/>
        <s v="[Project].[L2 - Project Code And Description].&amp;[6600  SERVICE AREA BUDGET APPROP. - F. 278]" c="6600  SERVICE AREA BUDGET APPROP. - F. 278"/>
        <s v="[Project].[L2 - Project Code And Description].&amp;[6600  SERVICE AREA BUDGET APPROP. - F. 279]" c="6600  SERVICE AREA BUDGET APPROP. - F. 279"/>
        <s v="[Project].[L2 - Project Code And Description].&amp;[6600  SERVICE AREA BUDGET APPROP. – F. 279]" c="6600  SERVICE AREA BUDGET APPROP. – F. 279"/>
        <s v="[Project].[L2 - Project Code And Description].&amp;[6600  SERVICE AREA BUDGET APPROP. - F. 280]" c="6600  SERVICE AREA BUDGET APPROP. - F. 280"/>
        <s v="[Project].[L2 - Project Code And Description].&amp;[6600  SERVICE AREA BUDGET APPROP. - F. 281]" c="6600  SERVICE AREA BUDGET APPROP. - F. 281"/>
        <s v="[Project].[L2 - Project Code And Description].&amp;[6600  SERVICE AREA BUDGET APPROP. – F. 281]" c="6600  SERVICE AREA BUDGET APPROP. – F. 281"/>
        <s v="[Project].[L2 - Project Code And Description].&amp;[6600  SERVICE AREA BUDGET APPROP. - F. 282]" c="6600  SERVICE AREA BUDGET APPROP. - F. 282"/>
        <s v="[Project].[L2 - Project Code And Description].&amp;[6600  SERVICE AREA BUDGET APPROP. – F. 282]" c="6600  SERVICE AREA BUDGET APPROP. – F. 282"/>
        <s v="[Project].[L2 - Project Code And Description].&amp;[6600  SERVICE AREA BUDGET APPROP. - F. 283]" c="6600  SERVICE AREA BUDGET APPROP. - F. 283"/>
        <s v="[Project].[L2 - Project Code And Description].&amp;[6600  SERVICE AREA BUDGET APPROP. – F. 283]" c="6600  SERVICE AREA BUDGET APPROP. – F. 283"/>
        <s v="[Project].[L2 - Project Code And Description].&amp;[6600  SERVICE AREA BUDGET APPROP. - F. 285]" c="6600  SERVICE AREA BUDGET APPROP. - F. 285"/>
        <s v="[Project].[L2 - Project Code And Description].&amp;[6600  SERVICE AREA BUDGET APPROP. - FUND 250]" c="6600  SERVICE AREA BUDGET APPROP. - FUND 250"/>
        <s v="[Project].[L2 - Project Code And Description].&amp;[6600  SERVICE AREA BUDGET APPROP.- F. 276]" c="6600  SERVICE AREA BUDGET APPROP.- F. 276"/>
        <s v="[Project].[L2 - Project Code And Description].&amp;[6600  SERVICE AREA BUDGET APPROP-FY04-FUND 270]" c="6600  SERVICE AREA BUDGET APPROP-FY04-FUND 270"/>
        <s v="[Project].[L2 - Project Code And Description].&amp;[6600  SERVICE AREA BUDGET APPROP-FY04-FUND 273]" c="6600  SERVICE AREA BUDGET APPROP-FY04-FUND 273"/>
        <s v="[Project].[L2 - Project Code And Description].&amp;[6600  SERVICE AREA BUDGET APPROP-FY04-FUND 281]" c="6600  SERVICE AREA BUDGET APPROP-FY04-FUND 281"/>
        <s v="[Project].[L2 - Project Code And Description].&amp;[6600  SERVICE AREA BUDGET APPROP-FY04-FUND 285]" c="6600  SERVICE AREA BUDGET APPROP-FY04-FUND 285"/>
        <s v="[Project].[L2 - Project Code And Description].&amp;[6600  SERVICE AREA BUDGET APPROP-FY05 FUND 277]" c="6600  SERVICE AREA BUDGET APPROP-FY05 FUND 277"/>
        <s v="[Project].[L2 - Project Code And Description].&amp;[7100  U. S. DEPT. OF HOMELAND SECURITY, FEMA]" c="7100  U. S. DEPT. OF HOMELAND SECURITY, FEMA"/>
        <s v="[Project].[L2 - Project Code And Description].&amp;[7100  U.S. DEPARTMENT OF AGRICULTURE]" c="7100  U.S. DEPARTMENT OF AGRICULTURE"/>
        <s v="[Project].[L2 - Project Code And Description].&amp;[7100  U.S. FISH &amp; WILDLIFE]" c="7100  U.S. FISH &amp; WILDLIFE"/>
        <s v="[Project].[L2 - Project Code And Description].&amp;[8400  U.S. FISH &amp; WILDLIFE]" c="8400  U.S. FISH &amp; WILDLIFE"/>
        <s v="[Project].[L2 - Project Code And Description].&amp;[8500  SB231 (2007) LEGISLATIVE GRANT]" c="8500  SB231 (2007) LEGISLATIVE GRANT"/>
        <s v="[Project].[L2 - Project Code And Description].&amp;[8600  SB53 (2008) LEGISLATIVE GRANT]" c="8600  SB53 (2008) LEGISLATIVE GRANT"/>
        <s v="[Project].[L2 - Project Code And Description].&amp;[8700  SB221 (2009) LEGISLATIVE GRANT]" c="8700  SB221 (2009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200  SB18 (FY2014) LEGISLATIVE GRANT]" c="9200  SB18 (FY2014) LEGISLATIVE GRANT"/>
        <s v="[Project].[L2 - Project Code And Description].&amp;[9300  SB119 (FY2015) LEGISLATIVE GRANT]" c="9300  SB119 (FY2015) LEGISLATIVE GRANT"/>
      </sharedItems>
    </cacheField>
    <cacheField name="[Project].[Project Level Codes and Descriptions].[Level 1 - Code And Description]" caption="Level 1 - Code And Description" numFmtId="0" hierarchy="219" level="1">
      <sharedItems count="183">
        <s v="[Project].[Project Level Codes and Descriptions].[Level 1 - Code And Description].&amp;[ -]" c=" -"/>
        <s v="[Project].[Project Level Codes and Descriptions].[Level 1 - Code And Description].&amp;[30036 - MIDWAY RSA #9]" c="30036 - MIDWAY RSA #9"/>
        <s v="[Project].[Project Level Codes and Descriptions].[Level 1 - Code And Description].&amp;[30037 - FAIRVIEW RSA #14]" c="30037 - FAIRVIEW RSA #14"/>
        <s v="[Project].[Project Level Codes and Descriptions].[Level 1 - Code And Description].&amp;[30038 - CASWELL RSA #15]" c="30038 - CASWELL RSA #15"/>
        <s v="[Project].[Project Level Codes and Descriptions].[Level 1 - Code And Description].&amp;[30039 - SOUTH COLONY RSA #16]" c="30039 - SOUTH COLONY RSA #16"/>
        <s v="[Project].[Project Level Codes and Descriptions].[Level 1 - Code And Description].&amp;[30040 - KNIK RSA #17]" c="30040 - KNIK RSA #17"/>
        <s v="[Project].[Project Level Codes and Descriptions].[Level 1 - Code And Description].&amp;[30041 - LAZY MOUNTAIN RSA #19]" c="30041 - LAZY MOUNTAIN RSA #19"/>
        <s v="[Project].[Project Level Codes and Descriptions].[Level 1 - Code And Description].&amp;[30042 - WILLOW RSA #20]" c="30042 - WILLOW RSA #20"/>
        <s v="[Project].[Project Level Codes and Descriptions].[Level 1 - Code And Description].&amp;[30043 - BIG LAKE RSA #21]" c="30043 - BIG LAKE RSA #21"/>
        <s v="[Project].[Project Level Codes and Descriptions].[Level 1 - Code And Description].&amp;[30044 - NORTH COLONY RSA #23]" c="30044 - NORTH COLONY RSA #23"/>
        <s v="[Project].[Project Level Codes and Descriptions].[Level 1 - Code And Description].&amp;[30045 - BOGARD RSA #25]" c="30045 - BOGARD RSA #25"/>
        <s v="[Project].[Project Level Codes and Descriptions].[Level 1 - Code And Description].&amp;[30046 - BUTTE RSA #26]" c="30046 - BUTTE RSA #26"/>
        <s v="[Project].[Project Level Codes and Descriptions].[Level 1 - Code And Description].&amp;[30047 - MEADOW LAKES RSA #27]" c="30047 - MEADOW LAKES RSA #27"/>
        <s v="[Project].[Project Level Codes and Descriptions].[Level 1 - Code And Description].&amp;[30048 - GOLD TRAIL RSA #28]" c="30048 - GOLD TRAIL RSA #28"/>
        <s v="[Project].[Project Level Codes and Descriptions].[Level 1 - Code And Description].&amp;[30049 - TALKEETNA RSA #29]" c="30049 - TALKEETNA RSA #29"/>
        <s v="[Project].[Project Level Codes and Descriptions].[Level 1 - Code And Description].&amp;[30050 - TRAPPER CREEK RSA #30]" c="30050 - TRAPPER CREEK RSA #30"/>
        <s v="[Project].[Project Level Codes and Descriptions].[Level 1 - Code And Description].&amp;[30051 - ALPINE RSA #31]" c="30051 - ALPINE RSA #31"/>
        <s v="[Project].[Project Level Codes and Descriptions].[Level 1 - Code And Description].&amp;[30071 - BACK ACRES AVE BRDGE/BODENBURG CRK BRIDG]" c="30071 - BACK ACRES AVE BRDGE/BODENBURG CRK BRIDG"/>
        <s v="[Project].[Project Level Codes and Descriptions].[Level 1 - Code And Description].&amp;[30084 - FISH PASSAGE CONSTRUCTION]" c="30084 - FISH PASSAGE CONSTRUCTION"/>
        <s v="[Project].[Project Level Codes and Descriptions].[Level 1 - Code And Description].&amp;[30085 - LITTLE MEADOW CREEK CULVERT REPLACEMENT]" c="30085 - LITTLE MEADOW CREEK CULVERT REPLACEMENT"/>
        <s v="[Project].[Project Level Codes and Descriptions].[Level 1 - Code And Description].&amp;[30090 - COLTER CRK AT N. SITZE RD. CULVERT]" c="30090 - COLTER CRK AT N. SITZE RD. CULVERT"/>
        <s v="[Project].[Project Level Codes and Descriptions].[Level 1 - Code And Description].&amp;[30091 - COTTONWOOD CRK AT ENGSTROM RD CULVERT]" c="30091 - COTTONWOOD CRK AT ENGSTROM RD CULVERT"/>
        <s v="[Project].[Project Level Codes and Descriptions].[Level 1 - Code And Description].&amp;[30092 - RSA EQUIPMENT PURCHASE/UPGRADE]" c="30092 - RSA EQUIPMENT PURCHASE/UPGRADE"/>
        <s v="[Project].[Project Level Codes and Descriptions].[Level 1 - Code And Description].&amp;[30093 - USFWS FISH PASSAGE PROJECT MGMT]" c="30093 - USFWS FISH PASSAGE PROJECT MGMT"/>
        <s v="[Project].[Project Level Codes and Descriptions].[Level 1 - Code And Description].&amp;[30096 - CRABB/WELTIN/EDGERTON CULVERT UPG.]" c="30096 - CRABB/WELTIN/EDGERTON CULVERT UPG."/>
        <s v="[Project].[Project Level Codes and Descriptions].[Level 1 - Code And Description].&amp;[30097 - RUSSETT ROAD CULVERT REPLACEMENTS]" c="30097 - RUSSETT ROAD CULVERT REPLACEMENTS"/>
        <s v="[Project].[Project Level Codes and Descriptions].[Level 1 - Code And Description].&amp;[30098 - CULVERT REPLACEMENT PROGRAM]" c="30098 - CULVERT REPLACEMENT PROGRAM"/>
        <s v="[Project].[Project Level Codes and Descriptions].[Level 1 - Code And Description].&amp;[30099 - PARKS HIGHWAY CONNECTIONS]" c="30099 - PARKS HIGHWAY CONNECTIONS"/>
        <s v="[Project].[Project Level Codes and Descriptions].[Level 1 - Code And Description].&amp;[30100 - BRYANT ROAD FISH PASSAGE IMPROVEMENT]" c="30100 - BRYANT ROAD FISH PASSAGE IMPROVEMENT"/>
        <s v="[Project].[Project Level Codes and Descriptions].[Level 1 - Code And Description].&amp;[30101 - WASILLA CREEK FISH PASSAGE IMPROVEMENTS]" c="30101 - WASILLA CREEK FISH PASSAGE IMPROVEMENTS"/>
        <s v="[Project].[Project Level Codes and Descriptions].[Level 1 - Code And Description].&amp;[30102 - SULLIVAN AVE. BIOENGINEERING PROJECT]" c="30102 - SULLIVAN AVE. BIOENGINEERING PROJECT"/>
        <s v="[Project].[Project Level Codes and Descriptions].[Level 1 - Code And Description].&amp;[30103 - WEST BIG LAKE ACCESS ROAD]" c="30103 - WEST BIG LAKE ACCESS ROAD"/>
        <s v="[Project].[Project Level Codes and Descriptions].[Level 1 - Code And Description].&amp;[30104 - NELSON ROAD GRAVEL AND CULVERTS]" c="30104 - NELSON ROAD GRAVEL AND CULVERTS"/>
        <s v="[Project].[Project Level Codes and Descriptions].[Level 1 - Code And Description].&amp;[30105 - WASILLA CRK AT GRANTHAM DR FISH PASSAGE]" c="30105 - WASILLA CRK AT GRANTHAM DR FISH PASSAGE"/>
        <s v="[Project].[Project Level Codes and Descriptions].[Level 1 - Code And Description].&amp;[30106 - COTTONWOOD CRK AT ENGSTROM RD FISH PSG]" c="30106 - COTTONWOOD CRK AT ENGSTROM RD FISH PSG"/>
        <s v="[Project].[Project Level Codes and Descriptions].[Level 1 - Code And Description].&amp;[30107 - LITTLE SU TRIBUTARY AT EDGERTON FISH PSG]" c="30107 - LITTLE SU TRIBUTARY AT EDGERTON FISH PSG"/>
        <s v="[Project].[Project Level Codes and Descriptions].[Level 1 - Code And Description].&amp;[30108 - MAT-SU STREAMBANK AND LAKESHORE REVEG.]" c="30108 - MAT-SU STREAMBANK AND LAKESHORE REVEG."/>
        <s v="[Project].[Project Level Codes and Descriptions].[Level 1 - Code And Description].&amp;[30109 - HORSESHOE LAKE CULVERTS REPLACEMENT]" c="30109 - HORSESHOE LAKE CULVERTS REPLACEMENT"/>
        <s v="[Project].[Project Level Codes and Descriptions].[Level 1 - Code And Description].&amp;[30110 - CASWELL LAKES CULVERT REPLACEMENTS]" c="30110 - CASWELL LAKES CULVERT REPLACEMENTS"/>
        <s v="[Project].[Project Level Codes and Descriptions].[Level 1 - Code And Description].&amp;[30111 - KNIK GOOSE BAY &amp; FOOTHILLS DRAINAGE]" c="30111 - KNIK GOOSE BAY &amp; FOOTHILLS DRAINAGE"/>
        <s v="[Project].[Project Level Codes and Descriptions].[Level 1 - Code And Description].&amp;[30112 - MDW LAKES AREA &amp; SETTLERS BAY RD CULVERT REP.]" c="30112 - MDW LAKES AREA &amp; SETTLERS BAY RD CULVERT REP."/>
        <s v="[Project].[Project Level Codes and Descriptions].[Level 1 - Code And Description].&amp;[30113 - HIDDEN HILLS CULVERT REPLACEMENT]" c="30113 - HIDDEN HILLS CULVERT REPLACEMENT"/>
        <s v="[Project].[Project Level Codes and Descriptions].[Level 1 - Code And Description].&amp;[30114 - FISH PASSAGE IMPROVEMENTS]" c="30114 - FISH PASSAGE IMPROVEMENTS"/>
        <s v="[Project].[Project Level Codes and Descriptions].[Level 1 - Code And Description].&amp;[35000 - ROAD PROGRAM PENDING APPROVED SCOPE/BUDG]" c="35000 - ROAD PROGRAM PENDING APPROVED SCOPE/BUDG"/>
        <s v="[Project].[Project Level Codes and Descriptions].[Level 1 - Code And Description].&amp;[35010 - WILLOW (RSA 20) EMERGENCY RD REPAIRS]" c="35010 - WILLOW (RSA 20) EMERGENCY RD REPAIRS"/>
        <s v="[Project].[Project Level Codes and Descriptions].[Level 1 - Code And Description].&amp;[35016 - KNIK (RSA 17) EMERGENCY ROAD REPAIRS]" c="35016 - KNIK (RSA 17) EMERGENCY ROAD REPAIRS"/>
        <s v="[Project].[Project Level Codes and Descriptions].[Level 1 - Code And Description].&amp;[35019 - ABBY BLVD RAILROAD CROSSING]" c="35019 - ABBY BLVD RAILROAD CROSSING"/>
        <s v="[Project].[Project Level Codes and Descriptions].[Level 1 - Code And Description].&amp;[35245 - PT MACKENZIE ROAD IMPROVEMENTS]" c="35245 - PT MACKENZIE ROAD IMPROVEMENTS"/>
        <s v="[Project].[Project Level Codes and Descriptions].[Level 1 - Code And Description].&amp;[35250 - PAVING/DUST CNTRL 2003 RSA 14 FAIRVIEW]" c="35250 - PAVING/DUST CNTRL 2003 RSA 14 FAIRVIEW"/>
        <s v="[Project].[Project Level Codes and Descriptions].[Level 1 - Code And Description].&amp;[35257 - PAVING/DUST CONTROL 2003 RSA 25 BOGARD]" c="35257 - PAVING/DUST CONTROL 2003 RSA 25 BOGARD"/>
        <s v="[Project].[Project Level Codes and Descriptions].[Level 1 - Code And Description].&amp;[35258 - PAVING/DUST CONTROL 2003 RSA 26 BUTTE]" c="35258 - PAVING/DUST CONTROL 2003 RSA 26 BUTTE"/>
        <s v="[Project].[Project Level Codes and Descriptions].[Level 1 - Code And Description].&amp;[35260 - PAVING/DUST CNTRL 2003 RSA 28 GOLD TRAIL]" c="35260 - PAVING/DUST CNTRL 2003 RSA 28 GOLD TRAIL"/>
        <s v="[Project].[Project Level Codes and Descriptions].[Level 1 - Code And Description].&amp;[35263 - PAVE &amp; UPGRADE SEWARD MERIDIAN PKWY 2003]" c="35263 - PAVE &amp; UPGRADE SEWARD MERIDIAN PKWY 2003"/>
        <s v="[Project].[Project Level Codes and Descriptions].[Level 1 - Code And Description].&amp;[35268 - PAVING/DUST CONTROL 2004 RSA 9 MIDWAY]" c="35268 - PAVING/DUST CONTROL 2004 RSA 9 MIDWAY"/>
        <s v="[Project].[Project Level Codes and Descriptions].[Level 1 - Code And Description].&amp;[35270 - DUST CONTROL 2004 RSA 16 SOUTH COLONY]" c="35270 - DUST CONTROL 2004 RSA 16 SOUTH COLONY"/>
        <s v="[Project].[Project Level Codes and Descriptions].[Level 1 - Code And Description].&amp;[35273 - PAVING/DUST CONTROL 2004 RSA 21 BIG LAKE]" c="35273 - PAVING/DUST CONTROL 2004 RSA 21 BIG LAKE"/>
        <s v="[Project].[Project Level Codes and Descriptions].[Level 1 - Code And Description].&amp;[35274 - PAVING/DUST CONTROL 2004 RSA 25 BOGARD]" c="35274 - PAVING/DUST CONTROL 2004 RSA 25 BOGARD"/>
        <s v="[Project].[Project Level Codes and Descriptions].[Level 1 - Code And Description].&amp;[35275 - PAVING/DUST CONTROL 2004 RSA 26 BUTTE]" c="35275 - PAVING/DUST CONTROL 2004 RSA 26 BUTTE"/>
        <s v="[Project].[Project Level Codes and Descriptions].[Level 1 - Code And Description].&amp;[35276 - PAVING/DUST CONTROL 2004 RSA 27 MDW LKS]" c="35276 - PAVING/DUST CONTROL 2004 RSA 27 MDW LKS"/>
        <s v="[Project].[Project Level Codes and Descriptions].[Level 1 - Code And Description].&amp;[35278 - PAVING/DUST CONTROL 2004 RSA 28 GOLD TRL]" c="35278 - PAVING/DUST CONTROL 2004 RSA 28 GOLD TRL"/>
        <s v="[Project].[Project Level Codes and Descriptions].[Level 1 - Code And Description].&amp;[35279 - PAVING KENNEDY LK TERRACE SUBD RSA 28]" c="35279 - PAVING KENNEDY LK TERRACE SUBD RSA 28"/>
        <s v="[Project].[Project Level Codes and Descriptions].[Level 1 - Code And Description].&amp;[35280 - DUST CONTROL 2004 RSA 29 TALKEETNA]" c="35280 - DUST CONTROL 2004 RSA 29 TALKEETNA"/>
        <s v="[Project].[Project Level Codes and Descriptions].[Level 1 - Code And Description].&amp;[35281 - DUST CONTROL 2004 RSA 31 ALPINE]" c="35281 - DUST CONTROL 2004 RSA 31 ALPINE"/>
        <s v="[Project].[Project Level Codes and Descriptions].[Level 1 - Code And Description].&amp;[35283 - PAVE 2004 CITY OF PALMER/WASILLA/HOUSTON]" c="35283 - PAVE 2004 CITY OF PALMER/WASILLA/HOUSTON"/>
        <s v="[Project].[Project Level Codes and Descriptions].[Level 1 - Code And Description].&amp;[35285 - PAVE/DUST CNTRL 2005 RSA 14 FAIRVIEW]" c="35285 - PAVE/DUST CNTRL 2005 RSA 14 FAIRVIEW"/>
        <s v="[Project].[Project Level Codes and Descriptions].[Level 1 - Code And Description].&amp;[35287 - PAVE/DUST CNTRL 2005 RSA 17 KNIK]" c="35287 - PAVE/DUST CNTRL 2005 RSA 17 KNIK"/>
        <s v="[Project].[Project Level Codes and Descriptions].[Level 1 - Code And Description].&amp;[35289 - DUST CONTROL  2005 RSA 20 WILLOW]" c="35289 - DUST CONTROL  2005 RSA 20 WILLOW"/>
        <s v="[Project].[Project Level Codes and Descriptions].[Level 1 - Code And Description].&amp;[35291 - PAVE/DUST/CHIPSEAL 2005 RSA 21 BIG LAKE]" c="35291 - PAVE/DUST/CHIPSEAL 2005 RSA 21 BIG LAKE"/>
        <s v="[Project].[Project Level Codes and Descriptions].[Level 1 - Code And Description].&amp;[35292 - PAVE/DUST CNTRL 2005 RSA 25 BOGARD]" c="35292 - PAVE/DUST CNTRL 2005 RSA 25 BOGARD"/>
        <s v="[Project].[Project Level Codes and Descriptions].[Level 1 - Code And Description].&amp;[35313 - DUST CNTL/CHIPSEAL 2006 RSA 29 TALKEETNA]" c="35313 - DUST CNTL/CHIPSEAL 2006 RSA 29 TALKEETNA"/>
        <s v="[Project].[Project Level Codes and Descriptions].[Level 1 - Code And Description].&amp;[35316 - PAVE/DUST CNTRL 2007 RSA 9 MIDWAY]" c="35316 - PAVE/DUST CNTRL 2007 RSA 9 MIDWAY"/>
        <s v="[Project].[Project Level Codes and Descriptions].[Level 1 - Code And Description].&amp;[35317 - PAVE/DUST CNTRL 2007 RSA 14 FAIRVIEW]" c="35317 - PAVE/DUST CNTRL 2007 RSA 14 FAIRVIEW"/>
        <s v="[Project].[Project Level Codes and Descriptions].[Level 1 - Code And Description].&amp;[35318 - PAVE/DUST CNTRL 2007 RSA 16 SO COLONY]" c="35318 - PAVE/DUST CNTRL 2007 RSA 16 SO COLONY"/>
        <s v="[Project].[Project Level Codes and Descriptions].[Level 1 - Code And Description].&amp;[35319 - PAVE/DUST CNTRL 2007 RSA 17 KNIK]" c="35319 - PAVE/DUST CNTRL 2007 RSA 17 KNIK"/>
        <s v="[Project].[Project Level Codes and Descriptions].[Level 1 - Code And Description].&amp;[35321 - DUST CONTROL 2007 RSA 20 WILLOW]" c="35321 - DUST CONTROL 2007 RSA 20 WILLOW"/>
        <s v="[Project].[Project Level Codes and Descriptions].[Level 1 - Code And Description].&amp;[35326 - PAVE/DUST CNTRL 2007 RSA 28 GOLD TRAILS]" c="35326 - PAVE/DUST CNTRL 2007 RSA 28 GOLD TRAILS"/>
        <s v="[Project].[Project Level Codes and Descriptions].[Level 1 - Code And Description].&amp;[35330 - DUST CONTROL 2008 RSA 9 MIDWAY]" c="35330 - DUST CONTROL 2008 RSA 9 MIDWAY"/>
        <s v="[Project].[Project Level Codes and Descriptions].[Level 1 - Code And Description].&amp;[35331 - DUST CONTROL 2008 RSA 14 FAIRVIEW]" c="35331 - DUST CONTROL 2008 RSA 14 FAIRVIEW"/>
        <s v="[Project].[Project Level Codes and Descriptions].[Level 1 - Code And Description].&amp;[35332 - DUST CONTROL 2008 RSA 16 SOUTH COLONY]" c="35332 - DUST CONTROL 2008 RSA 16 SOUTH COLONY"/>
        <s v="[Project].[Project Level Codes and Descriptions].[Level 1 - Code And Description].&amp;[35333 - DUST CONTROL 2008 RSA 17 KNIK]" c="35333 - DUST CONTROL 2008 RSA 17 KNIK"/>
        <s v="[Project].[Project Level Codes and Descriptions].[Level 1 - Code And Description].&amp;[35334 - DUST CONTROL 2008 RSA 19 LAZY MTN]" c="35334 - DUST CONTROL 2008 RSA 19 LAZY MTN"/>
        <s v="[Project].[Project Level Codes and Descriptions].[Level 1 - Code And Description].&amp;[35335 - DUST CONTROL 2008 RSA 20 WILLOW]" c="35335 - DUST CONTROL 2008 RSA 20 WILLOW"/>
        <s v="[Project].[Project Level Codes and Descriptions].[Level 1 - Code And Description].&amp;[35337 - DUST CONTROL 2008 RSA 25 BOGARD]" c="35337 - DUST CONTROL 2008 RSA 25 BOGARD"/>
        <s v="[Project].[Project Level Codes and Descriptions].[Level 1 - Code And Description].&amp;[35338 - DUST CONTROL 2008 RSA 26 BUTTE]" c="35338 - DUST CONTROL 2008 RSA 26 BUTTE"/>
        <s v="[Project].[Project Level Codes and Descriptions].[Level 1 - Code And Description].&amp;[35339 - DUST CONTROL 2008 RSA 27 MEADOW LKS]" c="35339 - DUST CONTROL 2008 RSA 27 MEADOW LKS"/>
        <s v="[Project].[Project Level Codes and Descriptions].[Level 1 - Code And Description].&amp;[35340 - DUST CONTROL 2008 RSA 28 GOLD TRAILS]" c="35340 - DUST CONTROL 2008 RSA 28 GOLD TRAILS"/>
        <s v="[Project].[Project Level Codes and Descriptions].[Level 1 - Code And Description].&amp;[35341 - DUST CONTROL 2008 RSA 29 TALKEETNA]" c="35341 - DUST CONTROL 2008 RSA 29 TALKEETNA"/>
        <s v="[Project].[Project Level Codes and Descriptions].[Level 1 - Code And Description].&amp;[35342 - DUST CONTROL 2008 RSA 31 ALPINE]" c="35342 - DUST CONTROL 2008 RSA 31 ALPINE"/>
        <s v="[Project].[Project Level Codes and Descriptions].[Level 1 - Code And Description].&amp;[35343 - DUST CONTROL 2008 HIDDEN HILLS]" c="35343 - DUST CONTROL 2008 HIDDEN HILLS"/>
        <s v="[Project].[Project Level Codes and Descriptions].[Level 1 - Code And Description].&amp;[35345 - RSA #17 KNIK MISC PAVING/DUST CNTRL]" c="35345 - RSA #17 KNIK MISC PAVING/DUST CNTRL"/>
        <s v="[Project].[Project Level Codes and Descriptions].[Level 1 - Code And Description].&amp;[35346 - RSA #27 MDW LKS MISC PAVING/DUST CNTRL]" c="35346 - RSA #27 MDW LKS MISC PAVING/DUST CNTRL"/>
        <s v="[Project].[Project Level Codes and Descriptions].[Level 1 - Code And Description].&amp;[35347 - RSA #28 GOLD TRLS MISC PAVING/DUST CNTRL]" c="35347 - RSA #28 GOLD TRLS MISC PAVING/DUST CNTRL"/>
        <s v="[Project].[Project Level Codes and Descriptions].[Level 1 - Code And Description].&amp;[35348 - DUST CONTROL 2009 RSA 9 MIDWAY]" c="35348 - DUST CONTROL 2009 RSA 9 MIDWAY"/>
        <s v="[Project].[Project Level Codes and Descriptions].[Level 1 - Code And Description].&amp;[35349 - DUST CONTROL 2009 RSA 14 FAIRVIEW]" c="35349 - DUST CONTROL 2009 RSA 14 FAIRVIEW"/>
        <s v="[Project].[Project Level Codes and Descriptions].[Level 1 - Code And Description].&amp;[35350 - DUST CONTROL 2009 RSA 16 SOUTH COLONY]" c="35350 - DUST CONTROL 2009 RSA 16 SOUTH COLONY"/>
        <s v="[Project].[Project Level Codes and Descriptions].[Level 1 - Code And Description].&amp;[35351 - DUST CONTROL 2009 RSA 17 KNIK]" c="35351 - DUST CONTROL 2009 RSA 17 KNIK"/>
        <s v="[Project].[Project Level Codes and Descriptions].[Level 1 - Code And Description].&amp;[35352 - DUST CONTROL 2009 RSA 19 LAZY MTN]" c="35352 - DUST CONTROL 2009 RSA 19 LAZY MTN"/>
        <s v="[Project].[Project Level Codes and Descriptions].[Level 1 - Code And Description].&amp;[35353 - DUST CONTROL 2009 RSA 25 BOGARD]" c="35353 - DUST CONTROL 2009 RSA 25 BOGARD"/>
        <s v="[Project].[Project Level Codes and Descriptions].[Level 1 - Code And Description].&amp;[35354 - DUST CONTROL 2009 RSA 26 BUTTE]" c="35354 - DUST CONTROL 2009 RSA 26 BUTTE"/>
        <s v="[Project].[Project Level Codes and Descriptions].[Level 1 - Code And Description].&amp;[35355 - DUST CONTROL 2009 RSA 27 MEADOW LKS]" c="35355 - DUST CONTROL 2009 RSA 27 MEADOW LKS"/>
        <s v="[Project].[Project Level Codes and Descriptions].[Level 1 - Code And Description].&amp;[35356 - DUST CONTROL 2009 RSA 28 GOLD TRAILS]" c="35356 - DUST CONTROL 2009 RSA 28 GOLD TRAILS"/>
        <s v="[Project].[Project Level Codes and Descriptions].[Level 1 - Code And Description].&amp;[35357 - DUST CONTROL 2009 RSA 29 TALKEETNA]" c="35357 - DUST CONTROL 2009 RSA 29 TALKEETNA"/>
        <s v="[Project].[Project Level Codes and Descriptions].[Level 1 - Code And Description].&amp;[35358 - DUST CONTROL 2009 RSA 31 ALPINE]" c="35358 - DUST CONTROL 2009 RSA 31 ALPINE"/>
        <s v="[Project].[Project Level Codes and Descriptions].[Level 1 - Code And Description].&amp;[35360 - PAVE 2009 CITY HOUSTON/PALMER/WASILLA]" c="35360 - PAVE 2009 CITY HOUSTON/PALMER/WASILLA"/>
        <s v="[Project].[Project Level Codes and Descriptions].[Level 1 - Code And Description].&amp;[35361 - DUST CONTROL 2009 RSA 20 GRTR WILLOW]" c="35361 - DUST CONTROL 2009 RSA 20 GRTR WILLOW"/>
        <s v="[Project].[Project Level Codes and Descriptions].[Level 1 - Code And Description].&amp;[35362 - DUST CONTROL 2009 RSA 21 BIG LAKE]" c="35362 - DUST CONTROL 2009 RSA 21 BIG LAKE"/>
        <s v="[Project].[Project Level Codes and Descriptions].[Level 1 - Code And Description].&amp;[35363 - DUST CONTROL 2010 RSA 9 MIDWAY]" c="35363 - DUST CONTROL 2010 RSA 9 MIDWAY"/>
        <s v="[Project].[Project Level Codes and Descriptions].[Level 1 - Code And Description].&amp;[35364 - DUST CONTROL 2010 RSA 14 FAIRVIEW]" c="35364 - DUST CONTROL 2010 RSA 14 FAIRVIEW"/>
        <s v="[Project].[Project Level Codes and Descriptions].[Level 1 - Code And Description].&amp;[35366 - DUST CONTROL 2010 RSA 16 SOUTH COLONY]" c="35366 - DUST CONTROL 2010 RSA 16 SOUTH COLONY"/>
        <s v="[Project].[Project Level Codes and Descriptions].[Level 1 - Code And Description].&amp;[35367 - DUST CONTROL 2010 RSA 17 KNIK]" c="35367 - DUST CONTROL 2010 RSA 17 KNIK"/>
        <s v="[Project].[Project Level Codes and Descriptions].[Level 1 - Code And Description].&amp;[35368 - DUST CONTROL RSA 19 LAZY MTN]" c="35368 - DUST CONTROL RSA 19 LAZY MTN"/>
        <s v="[Project].[Project Level Codes and Descriptions].[Level 1 - Code And Description].&amp;[35369 - DUST CONTROL 2010 RSA 20 GRTR WILLOW]" c="35369 - DUST CONTROL 2010 RSA 20 GRTR WILLOW"/>
        <s v="[Project].[Project Level Codes and Descriptions].[Level 1 - Code And Description].&amp;[35370 - DUST CONTROL 2010 RSA 21 BIG LAKE]" c="35370 - DUST CONTROL 2010 RSA 21 BIG LAKE"/>
        <s v="[Project].[Project Level Codes and Descriptions].[Level 1 - Code And Description].&amp;[35372 - DUST CONTROL 2010 RSA 25 BOGARD]" c="35372 - DUST CONTROL 2010 RSA 25 BOGARD"/>
        <s v="[Project].[Project Level Codes and Descriptions].[Level 1 - Code And Description].&amp;[35373 - DUST CONTROL 2010 RSA 26 GRTR BUTTE]" c="35373 - DUST CONTROL 2010 RSA 26 GRTR BUTTE"/>
        <s v="[Project].[Project Level Codes and Descriptions].[Level 1 - Code And Description].&amp;[35374 - DUST CONTROL 2010 RSA 27 MEADOW LKS]" c="35374 - DUST CONTROL 2010 RSA 27 MEADOW LKS"/>
        <s v="[Project].[Project Level Codes and Descriptions].[Level 1 - Code And Description].&amp;[35375 - DUST CONTROL 2010 RSA 28 GOLD TRAIL]" c="35375 - DUST CONTROL 2010 RSA 28 GOLD TRAIL"/>
        <s v="[Project].[Project Level Codes and Descriptions].[Level 1 - Code And Description].&amp;[35376 - DUST CONTROL 2010 RSA 29 GRTR TALKEETNA]" c="35376 - DUST CONTROL 2010 RSA 29 GRTR TALKEETNA"/>
        <s v="[Project].[Project Level Codes and Descriptions].[Level 1 - Code And Description].&amp;[35378 - DUST CONTROL RSA 31 ALPINE]" c="35378 - DUST CONTROL RSA 31 ALPINE"/>
        <s v="[Project].[Project Level Codes and Descriptions].[Level 1 - Code And Description].&amp;[35380 - DUST CONTROL 2011 RSA 9 MIDWAY]" c="35380 - DUST CONTROL 2011 RSA 9 MIDWAY"/>
        <s v="[Project].[Project Level Codes and Descriptions].[Level 1 - Code And Description].&amp;[35381 - DUST CONTROL 2011 RSA 14 FAIRVIEW]" c="35381 - DUST CONTROL 2011 RSA 14 FAIRVIEW"/>
        <s v="[Project].[Project Level Codes and Descriptions].[Level 1 - Code And Description].&amp;[35383 - DUST CONTROL 2011 RSA 16 SOUTH COLONY]" c="35383 - DUST CONTROL 2011 RSA 16 SOUTH COLONY"/>
        <s v="[Project].[Project Level Codes and Descriptions].[Level 1 - Code And Description].&amp;[35384 - DUST CONTROL 2011 RSA 17 KNIK]" c="35384 - DUST CONTROL 2011 RSA 17 KNIK"/>
        <s v="[Project].[Project Level Codes and Descriptions].[Level 1 - Code And Description].&amp;[35387 - DUST CONTROL 2011 RSA 21 BIG LAKE]" c="35387 - DUST CONTROL 2011 RSA 21 BIG LAKE"/>
        <s v="[Project].[Project Level Codes and Descriptions].[Level 1 - Code And Description].&amp;[35389 - DUST CONTROL 2011 RSA 25 BOGARD]" c="35389 - DUST CONTROL 2011 RSA 25 BOGARD"/>
        <s v="[Project].[Project Level Codes and Descriptions].[Level 1 - Code And Description].&amp;[35392 - DUST CONTROL 2011 RSA 28 GOLD TRAIL]" c="35392 - DUST CONTROL 2011 RSA 28 GOLD TRAIL"/>
        <s v="[Project].[Project Level Codes and Descriptions].[Level 1 - Code And Description].&amp;[35393 - DUST CONTROL 2012 RSA 20 GRTR WILLOW]" c="35393 - DUST CONTROL 2012 RSA 20 GRTR WILLOW"/>
        <s v="[Project].[Project Level Codes and Descriptions].[Level 1 - Code And Description].&amp;[35394 - DUST CONTROL 2012 RSA 21 BIG LAKE]" c="35394 - DUST CONTROL 2012 RSA 21 BIG LAKE"/>
        <s v="[Project].[Project Level Codes and Descriptions].[Level 1 - Code And Description].&amp;[35395 - DUST CONTROL 2012 RSA 29 GRTR TALKEETNA]" c="35395 - DUST CONTROL 2012 RSA 29 GRTR TALKEETNA"/>
        <s v="[Project].[Project Level Codes and Descriptions].[Level 1 - Code And Description].&amp;[35396 - DUST CONTROL 2012 RSA 9 MIDWAY]" c="35396 - DUST CONTROL 2012 RSA 9 MIDWAY"/>
        <s v="[Project].[Project Level Codes and Descriptions].[Level 1 - Code And Description].&amp;[35397 - DUST CONTROL 2012 RSA 16 SOUTH COLONY]" c="35397 - DUST CONTROL 2012 RSA 16 SOUTH COLONY"/>
        <s v="[Project].[Project Level Codes and Descriptions].[Level 1 - Code And Description].&amp;[35398 - DUST CONTROL 2012 RSA 25 BOGARD]" c="35398 - DUST CONTROL 2012 RSA 25 BOGARD"/>
        <s v="[Project].[Project Level Codes and Descriptions].[Level 1 - Code And Description].&amp;[35399 - DUST CONTROL 2012 RSA 27 MEADOW LKS]" c="35399 - DUST CONTROL 2012 RSA 27 MEADOW LKS"/>
        <s v="[Project].[Project Level Codes and Descriptions].[Level 1 - Code And Description].&amp;[35400 - DUST CONTROL 2012 RSA 28 GOLD TRAILS]" c="35400 - DUST CONTROL 2012 RSA 28 GOLD TRAILS"/>
        <s v="[Project].[Project Level Codes and Descriptions].[Level 1 - Code And Description].&amp;[35407 - SULLIVAN &amp; CAUDILL RD UPGRADE]" c="35407 - SULLIVAN &amp; CAUDILL RD UPGRADE"/>
        <s v="[Project].[Project Level Codes and Descriptions].[Level 1 - Code And Description].&amp;[35414 - DUST CONTROL 2013 RSA 20 WILLOW]" c="35414 - DUST CONTROL 2013 RSA 20 WILLOW"/>
        <s v="[Project].[Project Level Codes and Descriptions].[Level 1 - Code And Description].&amp;[35415 - DUST CONTROL 2013 RSA 21 BIG LAKE]" c="35415 - DUST CONTROL 2013 RSA 21 BIG LAKE"/>
        <s v="[Project].[Project Level Codes and Descriptions].[Level 1 - Code And Description].&amp;[35417 - DUST CONTROL 2013 RSA 29 TALKEETNA]" c="35417 - DUST CONTROL 2013 RSA 29 TALKEETNA"/>
        <s v="[Project].[Project Level Codes and Descriptions].[Level 1 - Code And Description].&amp;[35418 - DUST CONTROL 2013 RSA 9 MIDWAY]" c="35418 - DUST CONTROL 2013 RSA 9 MIDWAY"/>
        <s v="[Project].[Project Level Codes and Descriptions].[Level 1 - Code And Description].&amp;[35419 - DUST CONTROL 2013 RSA 14 FAIRVIEW]" c="35419 - DUST CONTROL 2013 RSA 14 FAIRVIEW"/>
        <s v="[Project].[Project Level Codes and Descriptions].[Level 1 - Code And Description].&amp;[35421 - DUST CONTROL 2013 RSA 16 SOUTH COLONY]" c="35421 - DUST CONTROL 2013 RSA 16 SOUTH COLONY"/>
        <s v="[Project].[Project Level Codes and Descriptions].[Level 1 - Code And Description].&amp;[35422 - DUST CONTROL 2013 RSA 17 KNIK]" c="35422 - DUST CONTROL 2013 RSA 17 KNIK"/>
        <s v="[Project].[Project Level Codes and Descriptions].[Level 1 - Code And Description].&amp;[35423 - DUST CONTROL 2013 RSA 25 BOGARD]" c="35423 - DUST CONTROL 2013 RSA 25 BOGARD"/>
        <s v="[Project].[Project Level Codes and Descriptions].[Level 1 - Code And Description].&amp;[35424 - DUST CONTROL 2013 RSA 27 MEADOW LKS]" c="35424 - DUST CONTROL 2013 RSA 27 MEADOW LKS"/>
        <s v="[Project].[Project Level Codes and Descriptions].[Level 1 - Code And Description].&amp;[35425 - DUST CONTROL 2013 RSA 28 GOLD TRAILS]" c="35425 - DUST CONTROL 2013 RSA 28 GOLD TRAILS"/>
        <s v="[Project].[Project Level Codes and Descriptions].[Level 1 - Code And Description].&amp;[35427 - DUST CONTROL 2014 RSA 9 MIDWAY]" c="35427 - DUST CONTROL 2014 RSA 9 MIDWAY"/>
        <s v="[Project].[Project Level Codes and Descriptions].[Level 1 - Code And Description].&amp;[35428 - DUST CONTROL 2014 RSA 14 FAIRVIEW]" c="35428 - DUST CONTROL 2014 RSA 14 FAIRVIEW"/>
        <s v="[Project].[Project Level Codes and Descriptions].[Level 1 - Code And Description].&amp;[35429 - DUST CONTROL RSA 16 SOUTH COLONY]" c="35429 - DUST CONTROL RSA 16 SOUTH COLONY"/>
        <s v="[Project].[Project Level Codes and Descriptions].[Level 1 - Code And Description].&amp;[35430 - DUST CONTROL 2014 RSA 17 KNIK]" c="35430 - DUST CONTROL 2014 RSA 17 KNIK"/>
        <s v="[Project].[Project Level Codes and Descriptions].[Level 1 - Code And Description].&amp;[35431 - DUST CONTROL 2014 RSA 20 WILLOW]" c="35431 - DUST CONTROL 2014 RSA 20 WILLOW"/>
        <s v="[Project].[Project Level Codes and Descriptions].[Level 1 - Code And Description].&amp;[35432 - DUST CONTROL 2014 RSA 21 BIG LAKE]" c="35432 - DUST CONTROL 2014 RSA 21 BIG LAKE"/>
        <s v="[Project].[Project Level Codes and Descriptions].[Level 1 - Code And Description].&amp;[35434 - DUST CONTROL 2014 RSA 26 BUTTE]" c="35434 - DUST CONTROL 2014 RSA 26 BUTTE"/>
        <s v="[Project].[Project Level Codes and Descriptions].[Level 1 - Code And Description].&amp;[35435 - DUST CONTROL 2014 RSA 27 MEADOW LAKES]" c="35435 - DUST CONTROL 2014 RSA 27 MEADOW LAKES"/>
        <s v="[Project].[Project Level Codes and Descriptions].[Level 1 - Code And Description].&amp;[35438 - DUST CONTROL 2014 ODSATHER CIRCLE PAVING]" c="35438 - DUST CONTROL 2014 ODSATHER CIRCLE PAVING"/>
        <s v="[Project].[Project Level Codes and Descriptions].[Level 1 - Code And Description].&amp;[35440 - DUST CONTROL RSA 14 FAIRVIEW]" c="35440 - DUST CONTROL RSA 14 FAIRVIEW"/>
        <s v="[Project].[Project Level Codes and Descriptions].[Level 1 - Code And Description].&amp;[35441 - DUST CONTROL RSA 17 KNIK]" c="35441 - DUST CONTROL RSA 17 KNIK"/>
        <s v="[Project].[Project Level Codes and Descriptions].[Level 1 - Code And Description].&amp;[35442 - DUST CONTROL 2015 RSA 17  KNIK]" c="35442 - DUST CONTROL 2015 RSA 17  KNIK"/>
        <s v="[Project].[Project Level Codes and Descriptions].[Level 1 - Code And Description].&amp;[35443 - DUST CONTROL RSA 20 WILLOW]" c="35443 - DUST CONTROL RSA 20 WILLOW"/>
        <s v="[Project].[Project Level Codes and Descriptions].[Level 1 - Code And Description].&amp;[35444 - DUST CONTROL RSA 21 BIG LAKE]" c="35444 - DUST CONTROL RSA 21 BIG LAKE"/>
        <s v="[Project].[Project Level Codes and Descriptions].[Level 1 - Code And Description].&amp;[35445 - DUST CONTROL RSA 25 BOGARD]" c="35445 - DUST CONTROL RSA 25 BOGARD"/>
        <s v="[Project].[Project Level Codes and Descriptions].[Level 1 - Code And Description].&amp;[35446 - DUST CONTROL 2016 RSA 28 GOLD TRAILS]" c="35446 - DUST CONTROL 2016 RSA 28 GOLD TRAILS"/>
        <s v="[Project].[Project Level Codes and Descriptions].[Level 1 - Code And Description].&amp;[35447 - DUST CONTROL RSA 27 MEADOW LAKES]" c="35447 - DUST CONTROL RSA 27 MEADOW LAKES"/>
        <s v="[Project].[Project Level Codes and Descriptions].[Level 1 - Code And Description].&amp;[35448 - DUST CONTROL RSA 28 GOLD TRAILS]" c="35448 - DUST CONTROL RSA 28 GOLD TRAILS"/>
        <s v="[Project].[Project Level Codes and Descriptions].[Level 1 - Code And Description].&amp;[35449 - DUST CONTROL RSA TALKEETNA]" c="35449 - DUST CONTROL RSA TALKEETNA"/>
        <s v="[Project].[Project Level Codes and Descriptions].[Level 1 - Code And Description].&amp;[45101 - WASILLA-LAKES FSA STATION 62]" c="45101 - WASILLA-LAKES FSA STATION 62"/>
        <s v="[Project].[Project Level Codes and Descriptions].[Level 1 - Code And Description].&amp;[45131 - SPRUCE BARK BEETLE]" c="45131 - SPRUCE BARK BEETLE"/>
        <s v="[Project].[Project Level Codes and Descriptions].[Level 1 - Code And Description].&amp;[45270 - WEST LAKES FSA SAFER GRANTS]" c="45270 - WEST LAKES FSA SAFER GRANTS"/>
        <s v="[Project].[Project Level Codes and Descriptions].[Level 1 - Code And Description].&amp;[60090 - MTN CREST DRIVE ROAD PAVING LID #428]" c="60090 - MTN CREST DRIVE ROAD PAVING LID #428"/>
        <s v="[Project].[Project Level Codes and Descriptions].[Level 1 - Code And Description].&amp;[60091 - SHEENA MAY &amp; PINWYCK EST RD PAVING LID #429]" c="60091 - SHEENA MAY &amp; PINWYCK EST RD PAVING LID #429"/>
        <s v="[Project].[Project Level Codes and Descriptions].[Level 1 - Code And Description].&amp;[60092 - GOLDEN CIRCLE ROAD PAVING LID #435]" c="60092 - GOLDEN CIRCLE ROAD PAVING LID #435"/>
        <s v="[Project].[Project Level Codes and Descriptions].[Level 1 - Code And Description].&amp;[60093 - AVIATOR SUBDIVISION ROAD PAVING LID #437]" c="60093 - AVIATOR SUBDIVISION ROAD PAVING LID #437"/>
        <s v="[Project].[Project Level Codes and Descriptions].[Level 1 - Code And Description].&amp;[60094 - ASHWOOD LOOP AREA ROAD PAVING LID #438]" c="60094 - ASHWOOD LOOP AREA ROAD PAVING LID #438"/>
        <s v="[Project].[Project Level Codes and Descriptions].[Level 1 - Code And Description].&amp;[60095 - ALYESKA/TAHOE DRIVES ROAD PAVING LID #440]" c="60095 - ALYESKA/TAHOE DRIVES ROAD PAVING LID #440"/>
        <s v="[Project].[Project Level Codes and Descriptions].[Level 1 - Code And Description].&amp;[60096 - NORTH EDENFIELD ROAD PAVING LID #443]" c="60096 - NORTH EDENFIELD ROAD PAVING LID #443"/>
        <s v="[Project].[Project Level Codes and Descriptions].[Level 1 - Code And Description].&amp;[60097 - CENTENNIAL'S END SUBD PAVING LID #444]" c="60097 - CENTENNIAL'S END SUBD PAVING LID #444"/>
        <s v="[Project].[Project Level Codes and Descriptions].[Level 1 - Code And Description].&amp;[60098 - LEOTA ST ROAD PAVING LID #445]" c="60098 - LEOTA ST ROAD PAVING LID #445"/>
        <s v="[Project].[Project Level Codes and Descriptions].[Level 1 - Code And Description].&amp;[60100 - APRYL LN &amp; S FRANCE CT ROAD PAVING LID #452]" c="60100 - APRYL LN &amp; S FRANCE CT ROAD PAVING LID #452"/>
        <s v="[Project].[Project Level Codes and Descriptions].[Level 1 - Code And Description].&amp;[60101 - CREEKSHORE &amp; BROOKRIDGE RD PAVING LID #457]" c="60101 - CREEKSHORE &amp; BROOKRIDGE RD PAVING LID #457"/>
        <s v="[Project].[Project Level Codes and Descriptions].[Level 1 - Code And Description].&amp;[60102 - WEST METCALF CIRCLE PAVING LID #466]" c="60102 - WEST METCALF CIRCLE PAVING LID #466"/>
        <s v="[Project].[Project Level Codes and Descriptions].[Level 1 - Code And Description].&amp;[60103 - S VIEWPORT WAY &amp; W OVERVIEW PAVING LID #498]" c="60103 - S VIEWPORT WAY &amp; W OVERVIEW PAVING LID #498"/>
        <s v="[Project].[Project Level Codes and Descriptions].[Level 1 - Code And Description].&amp;[60104 - W MOLLIES CIR PAVING LID #550]" c="60104 - W MOLLIES CIR PAVING LID #550"/>
        <s v="[Project].[Project Level Codes and Descriptions].[Level 1 - Code And Description].&amp;[60105 - WEST RANGEVIEW DRIVE LID #566]" c="60105 - WEST RANGEVIEW DRIVE LID #566"/>
        <s v="[Project].[Project Level Codes and Descriptions].[Level 1 - Code And Description].&amp;[75006 - RIVER MANAGEMENT PROGRAM]" c="75006 - RIVER MANAGEMENT PROGRAM"/>
      </sharedItems>
    </cacheField>
    <cacheField name="[Project].[Project Level Codes and Descriptions].[Level 2 - Code And Description]" caption="Level 2 - Code And Description" numFmtId="0" hierarchy="219" level="2">
      <sharedItems containsSemiMixedTypes="0" containsString="0"/>
    </cacheField>
    <cacheField name="[Project].[Project Level Codes and Descriptions].[Level 3 - Code And Description]" caption="Level 3 - Code And Description" numFmtId="0" hierarchy="219" level="3">
      <sharedItems containsSemiMixedTypes="0" containsString="0"/>
    </cacheField>
    <cacheField name="[Project].[L2 - Project Code].[L2 - Project Code]" caption="L2 - Project Code" numFmtId="0" hierarchy="193" level="1">
      <sharedItems containsSemiMixedTypes="0" containsString="0"/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22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7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6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>
      <fieldsUsage count="4">
        <fieldUsage x="-1"/>
        <fieldUsage x="13"/>
        <fieldUsage x="14"/>
        <fieldUsage x="15"/>
      </fieldsUsage>
    </cacheHierarchy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saveData="0" refreshedBy="Barbara Baumgartner" refreshedDate="42768.517089004628" backgroundQuery="1" createdVersion="4" refreshedVersion="4" minRefreshableVersion="3" recordCount="0" supportSubquery="1" supportAdvancedDrill="1">
  <cacheSource type="external" connectionId="1"/>
  <cacheFields count="20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80">
        <s v="[Project].[L2 - Project Code And Description].&amp;[0700  ASSEMBLY RESERVE - AREAWIDE]" c="0700  ASSEMBLY RESERVE - AREAWIDE"/>
        <s v="[Project].[L2 - Project Code And Description].&amp;[0700  ASSEMBLY RESERVE - F. 100]" c="0700  ASSEMBLY RESERVE - F. 100"/>
        <s v="[Project].[L2 - Project Code And Description].&amp;[1000  Bonds]" c="1000  Bonds"/>
        <s v="[Project].[L2 - Project Code And Description].&amp;[1000  BONDS - 1998 &amp; 1999 BOND ISSUE]" c="1000  BONDS - 1998 &amp; 1999 BOND ISSUE"/>
        <s v="[Project].[L2 - Project Code And Description].&amp;[1000  BONDS - 1998, 2004 &amp; 2005 SERIES A G.O.]" c="1000  BONDS - 1998, 2004 &amp; 2005 SERIES A G.O."/>
        <s v="[Project].[L2 - Project Code And Description].&amp;[1000  BONDS - 1999 SERIES A GENERAL OBLIGATION]" c="1000  BONDS - 1999 SERIES A GENERAL OBLIGATION"/>
        <s v="[Project].[L2 - Project Code And Description].&amp;[1000  BONDS - 2000 ISSUE &amp; 2001 SERIES B]" c="1000  BONDS - 2000 ISSUE &amp; 2001 SERIES B"/>
        <s v="[Project].[L2 - Project Code And Description].&amp;[1000  BONDS - 2001 BOND ISSUE]" c="1000  BONDS - 2001 BOND ISSUE"/>
        <s v="[Project].[L2 - Project Code And Description].&amp;[1000  BONDS - 2004 SERIES B GENERAL OBLIGATION]" c="1000  BONDS - 2004 SERIES B GENERAL OBLIGATION"/>
        <s v="[Project].[L2 - Project Code And Description].&amp;[1000  BONDS - 2006 SERIES B BOND ISSUE &amp; 2001 SERIES A (#DR-06-113)]" c="1000  BONDS - 2006 SERIES B BOND ISSUE &amp; 2001 SERIES A (#DR-06-113)"/>
        <s v="[Project].[L2 - Project Code And Description].&amp;[1000  BONDS (1998 &amp; 2004 SERIES A G.O.) #DR-03-142]" c="1000  BONDS (1998 &amp; 2004 SERIES A G.O.) #DR-03-142"/>
        <s v="[Project].[L2 - Project Code And Description].&amp;[1000  BONDS (1998, 1999, 2004 &amp; 2005 SERIES A G.O.) #DR-03-139]" c="1000  BONDS (1998, 1999, 2004 &amp; 2005 SERIES A G.O.) #DR-03-139"/>
        <s v="[Project].[L2 - Project Code And Description].&amp;[1000  BONDS (2004 SERIES A GENERAL OBLIGATION) #DR-03-144]" c="1000  BONDS (2004 SERIES A GENERAL OBLIGATION) #DR-03-144"/>
        <s v="[Project].[L2 - Project Code And Description].&amp;[1000  BONDS (2006 SERIES A BOND ISSUE) #DR-06-112]" c="1000  BONDS (2006 SERIES A BOND ISSUE) #DR-06-112"/>
        <s v="[Project].[L2 - Project Code And Description].&amp;[1000  BONDS (2006 SERIES A BOND ISSUE) #DR-06-114]" c="1000  BONDS (2006 SERIES A BOND ISSUE) #DR-06-114"/>
        <s v="[Project].[L2 - Project Code And Description].&amp;[1000  BONDS (2006 SERIES B BOND ISSUE) #DR-06-115]" c="1000  BONDS (2006 SERIES B BOND ISSUE) #DR-06-115"/>
        <s v="[Project].[L2 - Project Code And Description].&amp;[1000  BONDS (2009 SERIES A BOND ISSUE) #08-DR-116]" c="1000  BONDS (2009 SERIES A BOND ISSUE) #08-DR-116"/>
        <s v="[Project].[L2 - Project Code And Description].&amp;[1000  BONDS (2009 SERIES A BOND ISSUE) #08-DR-117]" c="1000  BONDS (2009 SERIES A BOND ISSUE) #08-DR-117"/>
        <s v="[Project].[L2 - Project Code And Description].&amp;[1000  BONDS (2009 SERIES A BOND ISSUE) #DR-08-115]" c="1000  BONDS (2009 SERIES A BOND ISSUE) #DR-08-115"/>
        <s v="[Project].[L2 - Project Code And Description].&amp;[1000  BONDS (2009 SERIES A BOND ISSUE) #DR-08-116]" c="1000  BONDS (2009 SERIES A BOND ISSUE) #DR-08-116"/>
        <s v="[Project].[L2 - Project Code And Description].&amp;[1000  BONDS (2011 SERIES A BOND ISSUE) #DR-11-102]" c="1000  BONDS (2011 SERIES A BOND ISSUE) #DR-11-102"/>
        <s v="[Project].[L2 - Project Code And Description].&amp;[1000  BONDS (2011 SERIES A BOND ISSUE) #DR-11-103]" c="1000  BONDS (2011 SERIES A BOND ISSUE) #DR-11-103"/>
        <s v="[Project].[L2 - Project Code And Description].&amp;[1000  BONDS (2011 SERIES A BOND ISSUE) #DR-11-104]" c="1000  BONDS (2011 SERIES A BOND ISSUE) #DR-11-104"/>
        <s v="[Project].[L2 - Project Code And Description].&amp;[1000  BONDS (2011 SERIES A BOND ISSUE) #DR-11-105]" c="1000  BONDS (2011 SERIES A BOND ISSUE) #DR-11-105"/>
        <s v="[Project].[L2 - Project Code And Description].&amp;[1000  BONDS (2012 &amp; 2013 SERIES A BOND ISSUE) #DR-12-110]" c="1000  BONDS (2012 &amp; 2013 SERIES A BOND ISSUE) #DR-12-110"/>
        <s v="[Project].[L2 - Project Code And Description].&amp;[1000  BONDS (2012 &amp; 2013 SERIES A BOND ISSUE) #DR-12-111]" c="1000  BONDS (2012 &amp; 2013 SERIES A BOND ISSUE) #DR-12-111"/>
        <s v="[Project].[L2 - Project Code And Description].&amp;[1000  BONDS (2012 &amp; 2013 SERIES A BOND ISSUE) #DR-12-113]" c="1000  BONDS (2012 &amp; 2013 SERIES A BOND ISSUE) #DR-12-113"/>
        <s v="[Project].[L2 - Project Code And Description].&amp;[1000  BONDS (2012 &amp; 2013 SERIES A BOND ISSUES) #DR-12-115]" c="1000  BONDS (2012 &amp; 2013 SERIES A BOND ISSUES) #DR-12-115"/>
        <s v="[Project].[L2 - Project Code And Description].&amp;[1000  BONDS (2012 &amp; 2013 SERIES A BOND ISSUES) #DR-12-116]" c="1000  BONDS (2012 &amp; 2013 SERIES A BOND ISSUES) #DR-12-116"/>
        <s v="[Project].[L2 - Project Code And Description].&amp;[1000  BONDS (2012 &amp; 2014 SERIES A &amp; B BOND ISSUE) #DR-12-112]" c="1000  BONDS (2012 &amp; 2014 SERIES A &amp; B BOND ISSUE) #DR-12-112"/>
        <s v="[Project].[L2 - Project Code And Description].&amp;[1000  BONDS (2012 &amp; 2014 SERIES A &amp; B BOND ISSUE) #DR-12-117]" c="1000  BONDS (2012 &amp; 2014 SERIES A &amp; B BOND ISSUE) #DR-12-117"/>
        <s v="[Project].[L2 - Project Code And Description].&amp;[1000  BONDS (2012 &amp; 2103 SERIES A BOND ISSUE) #DR-12-108]" c="1000  BONDS (2012 &amp; 2103 SERIES A BOND ISSUE) #DR-12-108"/>
        <s v="[Project].[L2 - Project Code And Description].&amp;[1000  BONDS (2012 SERIES A BOND ISSUE) #DR-12-107]" c="1000  BONDS (2012 SERIES A BOND ISSUE) #DR-12-107"/>
        <s v="[Project].[L2 - Project Code And Description].&amp;[1000  BONDS (2012 SERIES A BOND ISSUE) #DR-12-109]" c="1000  BONDS (2012 SERIES A BOND ISSUE) #DR-12-109"/>
        <s v="[Project].[L2 - Project Code And Description].&amp;[1000  BONDS (2012, 2014 &amp; 2015 SERIES A &amp; B BOND ISSUE) #DR-12-114]" c="1000  BONDS (2012, 2014 &amp; 2015 SERIES A &amp; B BOND ISSUE) #DR-12-114"/>
        <s v="[Project].[L2 - Project Code And Description].&amp;[1000  BONDS (2012, 2014 &amp; 2015 SERIES A &amp; B BOND ISSUE) #DR-12-118]" c="1000  BONDS (2012, 2014 &amp; 2015 SERIES A &amp; B BOND ISSUE) #DR-12-118"/>
        <s v="[Project].[L2 - Project Code And Description].&amp;[1000  BONDS (2013 &amp; 2014 SERIES A &amp; B BOND ISSUE) #DR-12-123]" c="1000  BONDS (2013 &amp; 2014 SERIES A &amp; B BOND ISSUE) #DR-12-123"/>
        <s v="[Project].[L2 - Project Code And Description].&amp;[1000  BONDS (2013 SERIES A BOND ISSUE) #DR-12-121]" c="1000  BONDS (2013 SERIES A BOND ISSUE) #DR-12-121"/>
        <s v="[Project].[L2 - Project Code And Description].&amp;[1000  BONDS (2013 SERIES A BOND ISSUE) #DR-12-125]" c="1000  BONDS (2013 SERIES A BOND ISSUE) #DR-12-125"/>
        <s v="[Project].[L2 - Project Code And Description].&amp;[1000  BONDS (2013, 2014 &amp; 2015 SERIES A &amp; B BOND ISSUE) #DR-12-119]" c="1000  BONDS (2013, 2014 &amp; 2015 SERIES A &amp; B BOND ISSUE) #DR-12-119"/>
        <s v="[Project].[L2 - Project Code And Description].&amp;[1000  BONDS (2014 &amp; 2015 SERIES B BOND ISSUE) #DR-12-120]" c="1000  BONDS (2014 &amp; 2015 SERIES B BOND ISSUE) #DR-12-120"/>
        <s v="[Project].[L2 - Project Code And Description].&amp;[1000  BONDS (2014 &amp; 2015 SERIES B BOND ISSUE) #DR-12-122]" c="1000  BONDS (2014 &amp; 2015 SERIES B BOND ISSUE) #DR-12-122"/>
        <s v="[Project].[L2 - Project Code And Description].&amp;[1000  BONDS (2014 &amp; 2015 SERIES B BOND ISSUE) #DR-12-127]" c="1000  BONDS (2014 &amp; 2015 SERIES B BOND ISSUE) #DR-12-127"/>
        <s v="[Project].[L2 - Project Code And Description].&amp;[1000  BONDS (2014 SERIES B BOND ISSUE) #DR-12-124]" c="1000  BONDS (2014 SERIES B BOND ISSUE) #DR-12-124"/>
        <s v="[Project].[L2 - Project Code And Description].&amp;[1000  BONDS (2014 SERIES B BOND ISSUE) #DR-12-126]" c="1000  BONDS (2014 SERIES B BOND ISSUE) #DR-12-126"/>
        <s v="[Project].[L2 - Project Code And Description].&amp;[1200  LEGAL SETTLEMENT PROCEEDS]" c="1200  LEGAL SETTLEMENT PROCEEDS"/>
        <s v="[Project].[L2 - Project Code And Description].&amp;[1800  AREAWIDE BUDGET APPROP.]" c="1800  AREAWIDE BUDGET APPROP."/>
        <s v="[Project].[L2 - Project Code And Description].&amp;[1800  AREAWIDE BUDGET APPROP. (30% MATCH FOR 57XX)]" c="1800  AREAWIDE BUDGET APPROP. (30% MATCH FOR 57XX)"/>
        <s v="[Project].[L2 - Project Code And Description].&amp;[1800  AREAWIDE BUDGET APPROPRIATION]" c="1800  AREAWIDE BUDGET APPROPRIATION"/>
        <s v="[Project].[L2 - Project Code And Description].&amp;[1800  AREAWIDE SCHOOL SITE ACQUISITION RESERVE]" c="1800  AREAWIDE SCHOOL SITE ACQUISITION RESERVE"/>
        <s v="[Project].[L2 - Project Code And Description].&amp;[2100  DISASTER/FUND BALANCE]" c="2100  DISASTER/FUND BALANCE"/>
        <s v="[Project].[L2 - Project Code And Description].&amp;[2100  Fund Bal Areawide Fund]" c="2100  Fund Bal Areawide Fund"/>
        <s v="[Project].[L2 - Project Code And Description].&amp;[2100  FUND BALANCE APPROP.-AREAWIDE]" c="2100  FUND BALANCE APPROP.-AREAWIDE"/>
        <s v="[Project].[L2 - Project Code And Description].&amp;[2100  LAND MANAGEMENT FUND BALANCE - FUND 203]" c="2100  LAND MANAGEMENT FUND BALANCE - FUND 203"/>
        <s v="[Project].[L2 - Project Code And Description].&amp;[2300  LAND MANAGEMENT APPROPRIATION]" c="2300  LAND MANAGEMENT APPROPRIATION"/>
        <s v="[Project].[L2 - Project Code And Description].&amp;[4200  OPERATING FUND TRANSFER - F. 204]" c="4200  OPERATING FUND TRANSFER - F. 204"/>
        <s v="[Project].[L2 - Project Code And Description].&amp;[4200  OPERATING TRANSFER - F. 203]" c="4200  OPERATING TRANSFER - F. 203"/>
        <s v="[Project].[L2 - Project Code And Description].&amp;[4200  OPERATING TRANSFER - F. 204]" c="4200  OPERATING TRANSFER - F. 204"/>
        <s v="[Project].[L2 - Project Code And Description].&amp;[4400  US DEPT. OF HOMELAND SEC. THROUGH AK DMVA, DHS&amp;EM]" c="4400  US DEPT. OF HOMELAND SEC. THROUGH AK DMVA, DHS&amp;EM"/>
        <s v="[Project].[L2 - Project Code And Description].&amp;[5300  INTEREST EARNINGS]" c="5300  INTEREST EARNINGS"/>
        <s v="[Project].[L2 - Project Code And Description].&amp;[5300  INTEREST INCOME]" c="5300  INTEREST INCOME"/>
        <s v="[Project].[L2 - Project Code And Description].&amp;[5500  ALASKA ENERGY AUTHORITY]" c="5500  ALASKA ENERGY AUTHORITY"/>
        <s v="[Project].[L2 - Project Code And Description].&amp;[5700  DEPARTMENT OF EDUCATION]" c="5700  DEPARTMENT OF EDUCATION"/>
        <s v="[Project].[L2 - Project Code And Description].&amp;[5700  DEPARTMENT OF EDUCATION (30% MATCH = 18XX)]" c="5700  DEPARTMENT OF EDUCATION (30% MATCH = 18XX)"/>
        <s v="[Project].[L2 - Project Code And Description].&amp;[6900  INSURANCE PROCEEDS]" c="6900  INSURANCE PROCEEDS"/>
        <s v="[Project].[L2 - Project Code And Description].&amp;[6900  STATE OF ALASKA, DOT]" c="6900  STATE OF ALASKA, DOT"/>
        <s v="[Project].[L2 - Project Code And Description].&amp;[6900  UNITED STATES DEPT. OF AGRICULTURE (LOAN FUNDS)]" c="6900  UNITED STATES DEPT. OF AGRICULTURE (LOAN FUNDS)"/>
        <s v="[Project].[L2 - Project Code And Description].&amp;[7900  SB46 NONMATCHING GRANT (#06-DC-217)]" c="7900  SB46 NONMATCHING GRANT (#06-DC-217)"/>
        <s v="[Project].[L2 - Project Code And Description].&amp;[7900  SB46 NONMATCHING GRANT (#06-DC-219)]" c="7900  SB46 NONMATCHING GRANT (#06-DC-219)"/>
        <s v="[Project].[L2 - Project Code And Description].&amp;[8500  SB231 (2007) LEGISLATIVE GRANT]" c="8500  SB231 (2007) LEGISLATIVE GRANT"/>
        <s v="[Project].[L2 - Project Code And Description].&amp;[8600  SB53 (2008) LEGISLATIVE GRANT]" c="8600  SB53 (2008) LEGISLATIVE GRANT"/>
        <s v="[Project].[L2 - Project Code And Description].&amp;[8700  SB221 (2009) LEGISLATIVE GRANT]" c="8700  SB221 (2009) LEGISLATIVE GRANT"/>
        <s v="[Project].[L2 - Project Code And Description].&amp;[8800  SB256 (2008) LEGISLATIVE GRANT]" c="8800  SB256 (2008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200  SB18 (FY2014) LEGISLATIVE GRANT]" c="9200  SB18 (FY2014) LEGISLATIVE GRANT"/>
        <s v="[Project].[L2 - Project Code And Description].&amp;[9200  SB18 (FY2014) LEGISLATIVE GRANTS]" c="9200  SB18 (FY2014) LEGISLATIVE GRANTS"/>
        <s v="[Project].[L2 - Project Code And Description].&amp;[9300  SB119 (2015) LEGISLATIVE GRANT]" c="9300  SB119 (2015) LEGISLATIVE GRANT"/>
      </sharedItems>
    </cacheField>
    <cacheField name="[Project].[L2 - Project Code].[L2 - Project Code]" caption="L2 - Project Code" numFmtId="0" hierarchy="193" level="1">
      <sharedItems count="23">
        <s v="[Project].[L2 - Project Code].&amp;[]" c=""/>
        <s v="[Project].[L2 - Project Code].&amp;[0700]" c="0700"/>
        <s v="[Project].[L2 - Project Code].&amp;[1000]" c="1000"/>
        <s v="[Project].[L2 - Project Code].&amp;[1200]" c="1200"/>
        <s v="[Project].[L2 - Project Code].&amp;[1800]" c="1800"/>
        <s v="[Project].[L2 - Project Code].&amp;[2100]" c="2100"/>
        <s v="[Project].[L2 - Project Code].&amp;[2300]" c="2300"/>
        <s v="[Project].[L2 - Project Code].&amp;[4200]" c="4200"/>
        <s v="[Project].[L2 - Project Code].&amp;[4400]" c="4400"/>
        <s v="[Project].[L2 - Project Code].&amp;[5300]" c="5300"/>
        <s v="[Project].[L2 - Project Code].&amp;[5500]" c="5500"/>
        <s v="[Project].[L2 - Project Code].&amp;[5700]" c="5700"/>
        <s v="[Project].[L2 - Project Code].&amp;[6900]" c="6900"/>
        <s v="[Project].[L2 - Project Code].&amp;[7900]" c="7900"/>
        <s v="[Project].[L2 - Project Code].&amp;[8500]" c="8500"/>
        <s v="[Project].[L2 - Project Code].&amp;[8600]" c="8600"/>
        <s v="[Project].[L2 - Project Code].&amp;[8700]" c="8700"/>
        <s v="[Project].[L2 - Project Code].&amp;[8800]" c="8800"/>
        <s v="[Project].[L2 - Project Code].&amp;[8900]" c="8900"/>
        <s v="[Project].[L2 - Project Code].&amp;[9000]" c="9000"/>
        <s v="[Project].[L2 - Project Code].&amp;[9100]" c="9100"/>
        <s v="[Project].[L2 - Project Code].&amp;[9200]" c="9200"/>
        <s v="[Project].[L2 - Project Code].&amp;[9300]" c="9300"/>
      </sharedItems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19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4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3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/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saveData="0" refreshedBy="Barbara Baumgartner" refreshedDate="42768.533177546298" backgroundQuery="1" createdVersion="4" refreshedVersion="4" minRefreshableVersion="3" recordCount="0" supportSubquery="1" supportAdvancedDrill="1">
  <cacheSource type="external" connectionId="1"/>
  <cacheFields count="20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80">
        <s v="[Project].[L2 - Project Code And Description].&amp;[0700  ASSEMBLY RESERVE - AREAWIDE]" c="0700  ASSEMBLY RESERVE - AREAWIDE"/>
        <s v="[Project].[L2 - Project Code And Description].&amp;[0700  ASSEMBLY RESERVE - F. 100]" c="0700  ASSEMBLY RESERVE - F. 100"/>
        <s v="[Project].[L2 - Project Code And Description].&amp;[1000  Bonds]" c="1000  Bonds"/>
        <s v="[Project].[L2 - Project Code And Description].&amp;[1000  BONDS - 1998 &amp; 1999 BOND ISSUE]" c="1000  BONDS - 1998 &amp; 1999 BOND ISSUE"/>
        <s v="[Project].[L2 - Project Code And Description].&amp;[1000  BONDS - 1998, 2004 &amp; 2005 SERIES A G.O.]" c="1000  BONDS - 1998, 2004 &amp; 2005 SERIES A G.O."/>
        <s v="[Project].[L2 - Project Code And Description].&amp;[1000  BONDS - 1999 SERIES A GENERAL OBLIGATION]" c="1000  BONDS - 1999 SERIES A GENERAL OBLIGATION"/>
        <s v="[Project].[L2 - Project Code And Description].&amp;[1000  BONDS - 2000 ISSUE &amp; 2001 SERIES B]" c="1000  BONDS - 2000 ISSUE &amp; 2001 SERIES B"/>
        <s v="[Project].[L2 - Project Code And Description].&amp;[1000  BONDS - 2001 BOND ISSUE]" c="1000  BONDS - 2001 BOND ISSUE"/>
        <s v="[Project].[L2 - Project Code And Description].&amp;[1000  BONDS - 2004 SERIES B GENERAL OBLIGATION]" c="1000  BONDS - 2004 SERIES B GENERAL OBLIGATION"/>
        <s v="[Project].[L2 - Project Code And Description].&amp;[1000  BONDS - 2006 SERIES B BOND ISSUE &amp; 2001 SERIES A (#DR-06-113)]" c="1000  BONDS - 2006 SERIES B BOND ISSUE &amp; 2001 SERIES A (#DR-06-113)"/>
        <s v="[Project].[L2 - Project Code And Description].&amp;[1000  BONDS (1998 &amp; 2004 SERIES A G.O.) #DR-03-142]" c="1000  BONDS (1998 &amp; 2004 SERIES A G.O.) #DR-03-142"/>
        <s v="[Project].[L2 - Project Code And Description].&amp;[1000  BONDS (1998, 1999, 2004 &amp; 2005 SERIES A G.O.) #DR-03-139]" c="1000  BONDS (1998, 1999, 2004 &amp; 2005 SERIES A G.O.) #DR-03-139"/>
        <s v="[Project].[L2 - Project Code And Description].&amp;[1000  BONDS (2004 SERIES A GENERAL OBLIGATION) #DR-03-144]" c="1000  BONDS (2004 SERIES A GENERAL OBLIGATION) #DR-03-144"/>
        <s v="[Project].[L2 - Project Code And Description].&amp;[1000  BONDS (2006 SERIES A BOND ISSUE) #DR-06-112]" c="1000  BONDS (2006 SERIES A BOND ISSUE) #DR-06-112"/>
        <s v="[Project].[L2 - Project Code And Description].&amp;[1000  BONDS (2006 SERIES A BOND ISSUE) #DR-06-114]" c="1000  BONDS (2006 SERIES A BOND ISSUE) #DR-06-114"/>
        <s v="[Project].[L2 - Project Code And Description].&amp;[1000  BONDS (2006 SERIES B BOND ISSUE) #DR-06-115]" c="1000  BONDS (2006 SERIES B BOND ISSUE) #DR-06-115"/>
        <s v="[Project].[L2 - Project Code And Description].&amp;[1000  BONDS (2009 SERIES A BOND ISSUE) #08-DR-116]" c="1000  BONDS (2009 SERIES A BOND ISSUE) #08-DR-116"/>
        <s v="[Project].[L2 - Project Code And Description].&amp;[1000  BONDS (2009 SERIES A BOND ISSUE) #08-DR-117]" c="1000  BONDS (2009 SERIES A BOND ISSUE) #08-DR-117"/>
        <s v="[Project].[L2 - Project Code And Description].&amp;[1000  BONDS (2009 SERIES A BOND ISSUE) #DR-08-115]" c="1000  BONDS (2009 SERIES A BOND ISSUE) #DR-08-115"/>
        <s v="[Project].[L2 - Project Code And Description].&amp;[1000  BONDS (2009 SERIES A BOND ISSUE) #DR-08-116]" c="1000  BONDS (2009 SERIES A BOND ISSUE) #DR-08-116"/>
        <s v="[Project].[L2 - Project Code And Description].&amp;[1000  BONDS (2011 SERIES A BOND ISSUE) #DR-11-102]" c="1000  BONDS (2011 SERIES A BOND ISSUE) #DR-11-102"/>
        <s v="[Project].[L2 - Project Code And Description].&amp;[1000  BONDS (2011 SERIES A BOND ISSUE) #DR-11-103]" c="1000  BONDS (2011 SERIES A BOND ISSUE) #DR-11-103"/>
        <s v="[Project].[L2 - Project Code And Description].&amp;[1000  BONDS (2011 SERIES A BOND ISSUE) #DR-11-104]" c="1000  BONDS (2011 SERIES A BOND ISSUE) #DR-11-104"/>
        <s v="[Project].[L2 - Project Code And Description].&amp;[1000  BONDS (2011 SERIES A BOND ISSUE) #DR-11-105]" c="1000  BONDS (2011 SERIES A BOND ISSUE) #DR-11-105"/>
        <s v="[Project].[L2 - Project Code And Description].&amp;[1000  BONDS (2012 &amp; 2013 SERIES A BOND ISSUE) #DR-12-110]" c="1000  BONDS (2012 &amp; 2013 SERIES A BOND ISSUE) #DR-12-110"/>
        <s v="[Project].[L2 - Project Code And Description].&amp;[1000  BONDS (2012 &amp; 2013 SERIES A BOND ISSUE) #DR-12-111]" c="1000  BONDS (2012 &amp; 2013 SERIES A BOND ISSUE) #DR-12-111"/>
        <s v="[Project].[L2 - Project Code And Description].&amp;[1000  BONDS (2012 &amp; 2013 SERIES A BOND ISSUE) #DR-12-113]" c="1000  BONDS (2012 &amp; 2013 SERIES A BOND ISSUE) #DR-12-113"/>
        <s v="[Project].[L2 - Project Code And Description].&amp;[1000  BONDS (2012 &amp; 2013 SERIES A BOND ISSUES) #DR-12-115]" c="1000  BONDS (2012 &amp; 2013 SERIES A BOND ISSUES) #DR-12-115"/>
        <s v="[Project].[L2 - Project Code And Description].&amp;[1000  BONDS (2012 &amp; 2013 SERIES A BOND ISSUES) #DR-12-116]" c="1000  BONDS (2012 &amp; 2013 SERIES A BOND ISSUES) #DR-12-116"/>
        <s v="[Project].[L2 - Project Code And Description].&amp;[1000  BONDS (2012 &amp; 2014 SERIES A &amp; B BOND ISSUE) #DR-12-112]" c="1000  BONDS (2012 &amp; 2014 SERIES A &amp; B BOND ISSUE) #DR-12-112"/>
        <s v="[Project].[L2 - Project Code And Description].&amp;[1000  BONDS (2012 &amp; 2014 SERIES A &amp; B BOND ISSUE) #DR-12-117]" c="1000  BONDS (2012 &amp; 2014 SERIES A &amp; B BOND ISSUE) #DR-12-117"/>
        <s v="[Project].[L2 - Project Code And Description].&amp;[1000  BONDS (2012 &amp; 2103 SERIES A BOND ISSUE) #DR-12-108]" c="1000  BONDS (2012 &amp; 2103 SERIES A BOND ISSUE) #DR-12-108"/>
        <s v="[Project].[L2 - Project Code And Description].&amp;[1000  BONDS (2012 SERIES A BOND ISSUE) #DR-12-107]" c="1000  BONDS (2012 SERIES A BOND ISSUE) #DR-12-107"/>
        <s v="[Project].[L2 - Project Code And Description].&amp;[1000  BONDS (2012 SERIES A BOND ISSUE) #DR-12-109]" c="1000  BONDS (2012 SERIES A BOND ISSUE) #DR-12-109"/>
        <s v="[Project].[L2 - Project Code And Description].&amp;[1000  BONDS (2012, 2014 &amp; 2015 SERIES A &amp; B BOND ISSUE) #DR-12-114]" c="1000  BONDS (2012, 2014 &amp; 2015 SERIES A &amp; B BOND ISSUE) #DR-12-114"/>
        <s v="[Project].[L2 - Project Code And Description].&amp;[1000  BONDS (2012, 2014 &amp; 2015 SERIES A &amp; B BOND ISSUE) #DR-12-118]" c="1000  BONDS (2012, 2014 &amp; 2015 SERIES A &amp; B BOND ISSUE) #DR-12-118"/>
        <s v="[Project].[L2 - Project Code And Description].&amp;[1000  BONDS (2013 &amp; 2014 SERIES A &amp; B BOND ISSUE) #DR-12-123]" c="1000  BONDS (2013 &amp; 2014 SERIES A &amp; B BOND ISSUE) #DR-12-123"/>
        <s v="[Project].[L2 - Project Code And Description].&amp;[1000  BONDS (2013 SERIES A BOND ISSUE) #DR-12-121]" c="1000  BONDS (2013 SERIES A BOND ISSUE) #DR-12-121"/>
        <s v="[Project].[L2 - Project Code And Description].&amp;[1000  BONDS (2013 SERIES A BOND ISSUE) #DR-12-125]" c="1000  BONDS (2013 SERIES A BOND ISSUE) #DR-12-125"/>
        <s v="[Project].[L2 - Project Code And Description].&amp;[1000  BONDS (2013, 2014 &amp; 2015 SERIES A &amp; B BOND ISSUE) #DR-12-119]" c="1000  BONDS (2013, 2014 &amp; 2015 SERIES A &amp; B BOND ISSUE) #DR-12-119"/>
        <s v="[Project].[L2 - Project Code And Description].&amp;[1000  BONDS (2014 &amp; 2015 SERIES B BOND ISSUE) #DR-12-120]" c="1000  BONDS (2014 &amp; 2015 SERIES B BOND ISSUE) #DR-12-120"/>
        <s v="[Project].[L2 - Project Code And Description].&amp;[1000  BONDS (2014 &amp; 2015 SERIES B BOND ISSUE) #DR-12-122]" c="1000  BONDS (2014 &amp; 2015 SERIES B BOND ISSUE) #DR-12-122"/>
        <s v="[Project].[L2 - Project Code And Description].&amp;[1000  BONDS (2014 &amp; 2015 SERIES B BOND ISSUE) #DR-12-127]" c="1000  BONDS (2014 &amp; 2015 SERIES B BOND ISSUE) #DR-12-127"/>
        <s v="[Project].[L2 - Project Code And Description].&amp;[1000  BONDS (2014 SERIES B BOND ISSUE) #DR-12-124]" c="1000  BONDS (2014 SERIES B BOND ISSUE) #DR-12-124"/>
        <s v="[Project].[L2 - Project Code And Description].&amp;[1000  BONDS (2014 SERIES B BOND ISSUE) #DR-12-126]" c="1000  BONDS (2014 SERIES B BOND ISSUE) #DR-12-126"/>
        <s v="[Project].[L2 - Project Code And Description].&amp;[1200  LEGAL SETTLEMENT PROCEEDS]" c="1200  LEGAL SETTLEMENT PROCEEDS"/>
        <s v="[Project].[L2 - Project Code And Description].&amp;[1800  AREAWIDE BUDGET APPROP.]" c="1800  AREAWIDE BUDGET APPROP."/>
        <s v="[Project].[L2 - Project Code And Description].&amp;[1800  AREAWIDE BUDGET APPROP. (30% MATCH FOR 57XX)]" c="1800  AREAWIDE BUDGET APPROP. (30% MATCH FOR 57XX)"/>
        <s v="[Project].[L2 - Project Code And Description].&amp;[1800  AREAWIDE BUDGET APPROPRIATION]" c="1800  AREAWIDE BUDGET APPROPRIATION"/>
        <s v="[Project].[L2 - Project Code And Description].&amp;[1800  AREAWIDE SCHOOL SITE ACQUISITION RESERVE]" c="1800  AREAWIDE SCHOOL SITE ACQUISITION RESERVE"/>
        <s v="[Project].[L2 - Project Code And Description].&amp;[2100  DISASTER/FUND BALANCE]" c="2100  DISASTER/FUND BALANCE"/>
        <s v="[Project].[L2 - Project Code And Description].&amp;[2100  Fund Bal Areawide Fund]" c="2100  Fund Bal Areawide Fund"/>
        <s v="[Project].[L2 - Project Code And Description].&amp;[2100  FUND BALANCE APPROP.-AREAWIDE]" c="2100  FUND BALANCE APPROP.-AREAWIDE"/>
        <s v="[Project].[L2 - Project Code And Description].&amp;[2100  LAND MANAGEMENT FUND BALANCE - FUND 203]" c="2100  LAND MANAGEMENT FUND BALANCE - FUND 203"/>
        <s v="[Project].[L2 - Project Code And Description].&amp;[2300  LAND MANAGEMENT APPROPRIATION]" c="2300  LAND MANAGEMENT APPROPRIATION"/>
        <s v="[Project].[L2 - Project Code And Description].&amp;[4200  OPERATING FUND TRANSFER - F. 204]" c="4200  OPERATING FUND TRANSFER - F. 204"/>
        <s v="[Project].[L2 - Project Code And Description].&amp;[4200  OPERATING TRANSFER - F. 203]" c="4200  OPERATING TRANSFER - F. 203"/>
        <s v="[Project].[L2 - Project Code And Description].&amp;[4200  OPERATING TRANSFER - F. 204]" c="4200  OPERATING TRANSFER - F. 204"/>
        <s v="[Project].[L2 - Project Code And Description].&amp;[4400  US DEPT. OF HOMELAND SEC. THROUGH AK DMVA, DHS&amp;EM]" c="4400  US DEPT. OF HOMELAND SEC. THROUGH AK DMVA, DHS&amp;EM"/>
        <s v="[Project].[L2 - Project Code And Description].&amp;[5300  INTEREST EARNINGS]" c="5300  INTEREST EARNINGS"/>
        <s v="[Project].[L2 - Project Code And Description].&amp;[5300  INTEREST INCOME]" c="5300  INTEREST INCOME"/>
        <s v="[Project].[L2 - Project Code And Description].&amp;[5500  ALASKA ENERGY AUTHORITY]" c="5500  ALASKA ENERGY AUTHORITY"/>
        <s v="[Project].[L2 - Project Code And Description].&amp;[5700  DEPARTMENT OF EDUCATION]" c="5700  DEPARTMENT OF EDUCATION"/>
        <s v="[Project].[L2 - Project Code And Description].&amp;[5700  DEPARTMENT OF EDUCATION (30% MATCH = 18XX)]" c="5700  DEPARTMENT OF EDUCATION (30% MATCH = 18XX)"/>
        <s v="[Project].[L2 - Project Code And Description].&amp;[6900  INSURANCE PROCEEDS]" c="6900  INSURANCE PROCEEDS"/>
        <s v="[Project].[L2 - Project Code And Description].&amp;[6900  STATE OF ALASKA, DOT]" c="6900  STATE OF ALASKA, DOT"/>
        <s v="[Project].[L2 - Project Code And Description].&amp;[6900  UNITED STATES DEPT. OF AGRICULTURE (LOAN FUNDS)]" c="6900  UNITED STATES DEPT. OF AGRICULTURE (LOAN FUNDS)"/>
        <s v="[Project].[L2 - Project Code And Description].&amp;[7900  SB46 NONMATCHING GRANT (#06-DC-217)]" c="7900  SB46 NONMATCHING GRANT (#06-DC-217)"/>
        <s v="[Project].[L2 - Project Code And Description].&amp;[7900  SB46 NONMATCHING GRANT (#06-DC-219)]" c="7900  SB46 NONMATCHING GRANT (#06-DC-219)"/>
        <s v="[Project].[L2 - Project Code And Description].&amp;[8500  SB231 (2007) LEGISLATIVE GRANT]" c="8500  SB231 (2007) LEGISLATIVE GRANT"/>
        <s v="[Project].[L2 - Project Code And Description].&amp;[8600  SB53 (2008) LEGISLATIVE GRANT]" c="8600  SB53 (2008) LEGISLATIVE GRANT"/>
        <s v="[Project].[L2 - Project Code And Description].&amp;[8700  SB221 (2009) LEGISLATIVE GRANT]" c="8700  SB221 (2009) LEGISLATIVE GRANT"/>
        <s v="[Project].[L2 - Project Code And Description].&amp;[8800  SB256 (2008) LEGISLATIVE GRANT]" c="8800  SB256 (2008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200  SB18 (FY2014) LEGISLATIVE GRANT]" c="9200  SB18 (FY2014) LEGISLATIVE GRANT"/>
        <s v="[Project].[L2 - Project Code And Description].&amp;[9200  SB18 (FY2014) LEGISLATIVE GRANTS]" c="9200  SB18 (FY2014) LEGISLATIVE GRANTS"/>
        <s v="[Project].[L2 - Project Code And Description].&amp;[9300  SB119 (2015) LEGISLATIVE GRANT]" c="9300  SB119 (2015) LEGISLATIVE GRANT"/>
      </sharedItems>
    </cacheField>
    <cacheField name="[Project].[L2 - Project Code].[L2 - Project Code]" caption="L2 - Project Code" numFmtId="0" hierarchy="193" level="1">
      <sharedItems count="30">
        <s v="[Project].[L2 - Project Code].&amp;[]" c=""/>
        <s v="[Project].[L2 - Project Code].&amp;[1000]" c="1000"/>
        <s v="[Project].[L2 - Project Code].&amp;[1500]" c="1500"/>
        <s v="[Project].[L2 - Project Code].&amp;[1600]" c="1600"/>
        <s v="[Project].[L2 - Project Code].&amp;[1800]" c="1800"/>
        <s v="[Project].[L2 - Project Code].&amp;[2100]" c="2100"/>
        <s v="[Project].[L2 - Project Code].&amp;[2400]" c="2400"/>
        <s v="[Project].[L2 - Project Code].&amp;[2500]" c="2500"/>
        <s v="[Project].[L2 - Project Code].&amp;[4200]" c="4200"/>
        <s v="[Project].[L2 - Project Code].&amp;[6600]" c="6600"/>
        <s v="[Project].[L2 - Project Code].&amp;[6900]" c="6900"/>
        <s v="[Project].[L2 - Project Code].&amp;[7100]" c="7100"/>
        <s v="[Project].[L2 - Project Code].&amp;[7200]" c="7200"/>
        <s v="[Project].[L2 - Project Code].&amp;[7900]" c="7900"/>
        <s v="[Project].[L2 - Project Code].&amp;[8500]" c="8500"/>
        <s v="[Project].[L2 - Project Code].&amp;[8600]" c="8600"/>
        <s v="[Project].[L2 - Project Code].&amp;[8700]" c="8700"/>
        <s v="[Project].[L2 - Project Code].&amp;[8900]" c="8900"/>
        <s v="[Project].[L2 - Project Code].&amp;[9000]" c="9000"/>
        <s v="[Project].[L2 - Project Code].&amp;[9100]" c="9100"/>
        <s v="[Project].[L2 - Project Code].&amp;[9200]" c="9200"/>
        <s v="[Project].[L2 - Project Code].&amp;[9300]" c="9300"/>
        <s v="[Project].[L2 - Project Code].&amp;[0700]" u="1" c="0700"/>
        <s v="[Project].[L2 - Project Code].&amp;[1200]" u="1" c="1200"/>
        <s v="[Project].[L2 - Project Code].&amp;[2300]" u="1" c="2300"/>
        <s v="[Project].[L2 - Project Code].&amp;[4400]" u="1" c="4400"/>
        <s v="[Project].[L2 - Project Code].&amp;[5300]" u="1" c="5300"/>
        <s v="[Project].[L2 - Project Code].&amp;[5500]" u="1" c="5500"/>
        <s v="[Project].[L2 - Project Code].&amp;[5700]" u="1" c="5700"/>
        <s v="[Project].[L2 - Project Code].&amp;[8800]" u="1" c="8800"/>
      </sharedItems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19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4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3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/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saveData="0" refreshedBy="Barbara Baumgartner" refreshedDate="42768.566041666665" backgroundQuery="1" createdVersion="4" refreshedVersion="4" minRefreshableVersion="3" recordCount="0" supportSubquery="1" supportAdvancedDrill="1">
  <cacheSource type="external" connectionId="1"/>
  <cacheFields count="23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66">
        <s v="[Project].[L2 - Project Code And Description].&amp;[1600  REVOLVING LOAN]" c="1600  REVOLVING LOAN"/>
        <s v="[Project].[L2 - Project Code And Description].&amp;[1800  AREAWIDE BUDGET APPROP.]" c="1800  AREAWIDE BUDGET APPROP."/>
        <s v="[Project].[L2 - Project Code And Description].&amp;[1800  AREAWIDE BUDGET APPROP. - F. 100]" c="1800  AREAWIDE BUDGET APPROP. - F. 100"/>
        <s v="[Project].[L2 - Project Code And Description].&amp;[1800  AREAWIDE BUDGET APPROPRIATION]" c="1800  AREAWIDE BUDGET APPROPRIATION"/>
        <s v="[Project].[L2 - Project Code And Description].&amp;[2100  Fund Bal From Fund 251]" c="2100  Fund Bal From Fund 251"/>
        <s v="[Project].[L2 - Project Code And Description].&amp;[2100  Fund Balance]" c="2100  Fund Balance"/>
        <s v="[Project].[L2 - Project Code And Description].&amp;[2100  FUND BALANCE - FUND 254]" c="2100  FUND BALANCE - FUND 254"/>
        <s v="[Project].[L2 - Project Code And Description].&amp;[2100  FUND BALANCE - FUND 258]" c="2100  FUND BALANCE - FUND 258"/>
        <s v="[Project].[L2 - Project Code And Description].&amp;[2100  FUND BALANCE APPROP- FUND 250]" c="2100  FUND BALANCE APPROP- FUND 250"/>
        <s v="[Project].[L2 - Project Code And Description].&amp;[2100  FUND BALANCE APPROP. - F. 249]" c="2100  FUND BALANCE APPROP. - F. 249"/>
        <s v="[Project].[L2 - Project Code And Description].&amp;[2100  FUND BALANCE APPROP. - F. 250]" c="2100  FUND BALANCE APPROP. - F. 250"/>
        <s v="[Project].[L2 - Project Code And Description].&amp;[2100  FUND BALANCE APPROP. - F. 251]" c="2100  FUND BALANCE APPROP. - F. 251"/>
        <s v="[Project].[L2 - Project Code And Description].&amp;[2100  FUND BALANCE APPROP. - F. 256]" c="2100  FUND BALANCE APPROP. - F. 256"/>
        <s v="[Project].[L2 - Project Code And Description].&amp;[2100  FUND BALANCE APPROP. - F. 258]" c="2100  FUND BALANCE APPROP. - F. 258"/>
        <s v="[Project].[L2 - Project Code And Description].&amp;[2100  FUND BALANCE APPROP. - F. 259]" c="2100  FUND BALANCE APPROP. - F. 259"/>
        <s v="[Project].[L2 - Project Code And Description].&amp;[2100  FUND BALANCE APPROP. - F.253]" c="2100  FUND BALANCE APPROP. - F.253"/>
        <s v="[Project].[L2 - Project Code And Description].&amp;[2100  FUND BALANCE APPROP. - VARIOUS]" c="2100  FUND BALANCE APPROP. - VARIOUS"/>
        <s v="[Project].[L2 - Project Code And Description].&amp;[2100  FUND BALANCE APPROP.- FUND 253]" c="2100  FUND BALANCE APPROP.- FUND 253"/>
        <s v="[Project].[L2 - Project Code And Description].&amp;[2100  FUND BALANCE APPROPRIATION]" c="2100  FUND BALANCE APPROPRIATION"/>
        <s v="[Project].[L2 - Project Code And Description].&amp;[2100  FUND BALANCE APPROPRIATION - F. 257]" c="2100  FUND BALANCE APPROPRIATION - F. 257"/>
        <s v="[Project].[L2 - Project Code And Description].&amp;[2100  FUND BALANCE-BUTTE FSA]" c="2100  FUND BALANCE-BUTTE FSA"/>
        <s v="[Project].[L2 - Project Code And Description].&amp;[2100  WASILLA LKS FSA FUND BALANCE APPROP]" c="2100  WASILLA LKS FSA FUND BALANCE APPROP"/>
        <s v="[Project].[L2 - Project Code And Description].&amp;[2500  AK DNR, DIVISION OF FORESTRY]" c="2500  AK DNR, DIVISION OF FORESTRY"/>
        <s v="[Project].[L2 - Project Code And Description].&amp;[2500  USDA FOREST SVC PASSED THRU AK DNR, DOF]" c="2500  USDA FOREST SVC PASSED THRU AK DNR, DOF"/>
        <s v="[Project].[L2 - Project Code And Description].&amp;[4200  OPERATING TRANSFER - F. 248]" c="4200  OPERATING TRANSFER - F. 248"/>
        <s v="[Project].[L2 - Project Code And Description].&amp;[4200  OPERATING TRANSFER - F. 249]" c="4200  OPERATING TRANSFER - F. 249"/>
        <s v="[Project].[L2 - Project Code And Description].&amp;[4200  OPERATING TRANSFER - F. 250]" c="4200  OPERATING TRANSFER - F. 250"/>
        <s v="[Project].[L2 - Project Code And Description].&amp;[4200  OPERATING TRANSFER - F. 251]" c="4200  OPERATING TRANSFER - F. 251"/>
        <s v="[Project].[L2 - Project Code And Description].&amp;[6600  SERVICE AREA BUDGET APPROP - F. 254]" c="6600  SERVICE AREA BUDGET APPROP - F. 254"/>
        <s v="[Project].[L2 - Project Code And Description].&amp;[6600  SERVICE AREA BUDGET APPROP(FUND 251)FY01]" c="6600  SERVICE AREA BUDGET APPROP(FUND 251)FY01"/>
        <s v="[Project].[L2 - Project Code And Description].&amp;[6600  SERVICE AREA BUDGET APPROP(FUND 252)FY01]" c="6600  SERVICE AREA BUDGET APPROP(FUND 252)FY01"/>
        <s v="[Project].[L2 - Project Code And Description].&amp;[6600  SERVICE AREA BUDGET APPROP.]" c="6600  SERVICE AREA BUDGET APPROP."/>
        <s v="[Project].[L2 - Project Code And Description].&amp;[6600  SERVICE AREA BUDGET APPROP.  - F. 253]" c="6600  SERVICE AREA BUDGET APPROP.  - F. 253"/>
        <s v="[Project].[L2 - Project Code And Description].&amp;[6600  SERVICE AREA BUDGET APPROP. - F. 248]" c="6600  SERVICE AREA BUDGET APPROP. - F. 248"/>
        <s v="[Project].[L2 - Project Code And Description].&amp;[6600  SERVICE AREA BUDGET APPROP. - F. 249]" c="6600  SERVICE AREA BUDGET APPROP. - F. 249"/>
        <s v="[Project].[L2 - Project Code And Description].&amp;[6600  SERVICE AREA BUDGET APPROP. - F. 250]" c="6600  SERVICE AREA BUDGET APPROP. - F. 250"/>
        <s v="[Project].[L2 - Project Code And Description].&amp;[6600  SERVICE AREA BUDGET APPROP. - F. 251]" c="6600  SERVICE AREA BUDGET APPROP. - F. 251"/>
        <s v="[Project].[L2 - Project Code And Description].&amp;[6600  SERVICE AREA BUDGET APPROP. - F. 253]" c="6600  SERVICE AREA BUDGET APPROP. - F. 253"/>
        <s v="[Project].[L2 - Project Code And Description].&amp;[6600  SERVICE AREA BUDGET APPROP. - F. 254]" c="6600  SERVICE AREA BUDGET APPROP. - F. 254"/>
        <s v="[Project].[L2 - Project Code And Description].&amp;[6600  SERVICE AREA BUDGET APPROP. - F. 257]" c="6600  SERVICE AREA BUDGET APPROP. - F. 257"/>
        <s v="[Project].[L2 - Project Code And Description].&amp;[6600  SERVICE AREA BUDGET APPROP. - F. 258]" c="6600  SERVICE AREA BUDGET APPROP. - F. 258"/>
        <s v="[Project].[L2 - Project Code And Description].&amp;[6600  SERVICE AREA BUDGET APPROP. - F. 259]" c="6600  SERVICE AREA BUDGET APPROP. - F. 259"/>
        <s v="[Project].[L2 - Project Code And Description].&amp;[6600  SERVICE AREA BUDGET APPROP. - F.250]" c="6600  SERVICE AREA BUDGET APPROP. - F.250"/>
        <s v="[Project].[L2 - Project Code And Description].&amp;[6600  SERVICE AREA BUDGET APPROP. - F.254]" c="6600  SERVICE AREA BUDGET APPROP. - F.254"/>
        <s v="[Project].[L2 - Project Code And Description].&amp;[6600  SERVICE AREA BUDGET APPROP. - FUND 250]" c="6600  SERVICE AREA BUDGET APPROP. - FUND 250"/>
        <s v="[Project].[L2 - Project Code And Description].&amp;[6600  SERVICE AREA BUDGET APPROP. - VARIOUS FSAs]" c="6600  SERVICE AREA BUDGET APPROP. - VARIOUS FSAs"/>
        <s v="[Project].[L2 - Project Code And Description].&amp;[6600  SERVICE AREA BUDGET APPROPRIATION]" c="6600  SERVICE AREA BUDGET APPROPRIATION"/>
        <s v="[Project].[L2 - Project Code And Description].&amp;[6900  STATE OF ALASKA, DOT]" c="6900  STATE OF ALASKA, DOT"/>
        <s v="[Project].[L2 - Project Code And Description].&amp;[7100  DEPT. OF HOMELAND SECURITY, FEMA]" c="7100  DEPT. OF HOMELAND SECURITY, FEMA"/>
        <s v="[Project].[L2 - Project Code And Description].&amp;[7100  FEMA]" c="7100  FEMA"/>
        <s v="[Project].[L2 - Project Code And Description].&amp;[7100  U. S. DEPT. OF HOMELAND SECURITY, FEMA]" c="7100  U. S. DEPT. OF HOMELAND SECURITY, FEMA"/>
        <s v="[Project].[L2 - Project Code And Description].&amp;[7100  U.S. DEPT. OF HOMELAND SECURITY, FEMA]" c="7100  U.S. DEPT. OF HOMELAND SECURITY, FEMA"/>
        <s v="[Project].[L2 - Project Code And Description].&amp;[7200  2013 CERT. OF PARTICIPATION (COPs)]" c="7200  2013 CERT. OF PARTICIPATION (COPs)"/>
        <s v="[Project].[L2 - Project Code And Description].&amp;[7200  CERT. OF PARTICIPATION (COPs)]" c="7200  CERT. OF PARTICIPATION (COPs)"/>
        <s v="[Project].[L2 - Project Code And Description].&amp;[7900  SB46 NON-MATCHING GRANT (#06-DC-224)]" c="7900  SB46 NON-MATCHING GRANT (#06-DC-224)"/>
        <s v="[Project].[L2 - Project Code And Description].&amp;[8500  SB231 (2007) LEGISLATIVE GRANT]" c="8500  SB231 (2007) LEGISLATIVE GRANT"/>
        <s v="[Project].[L2 - Project Code And Description].&amp;[8600  SB53 (2008) LEGISLATIVE GRANT]" c="8600  SB53 (2008) LEGISLATIVE GRANT"/>
        <s v="[Project].[L2 - Project Code And Description].&amp;[8700  SB221 (2009) LEGISLATIVE GRANT]" c="8700  SB221 (2009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FY2013) NONMATCHING GRANTS]" c="9100  SB160 (FY2013) NONMATCHING GRANTS"/>
        <s v="[Project].[L2 - Project Code And Description].&amp;[9200  SB18 (2014) LEGISLATIVE GRANT]" c="9200  SB18 (2014) LEGISLATIVE GRANT"/>
        <s v="[Project].[L2 - Project Code And Description].&amp;[9200  SB18 (FY2014) LEGISLATIVE GRANT]" c="9200  SB18 (FY2014) LEGISLATIVE GRANT"/>
        <s v="[Project].[L2 - Project Code And Description].&amp;[9300  SB119 (2015) LEGISLATIVE GRANT]" c="9300  SB119 (2015) LEGISLATIVE GRANT"/>
        <s v="[Project].[L2 - Project Code And Description].&amp;[9300  SB119 (FY2015) LEGISLATIVE GRANT]" c="9300  SB119 (FY2015) LEGISLATIVE GRANT"/>
        <s v="[Project].[L2 - Project Code And Description].&amp;[6600  SERVICE AREA BUDGET APPROP. - F. 256]" u="1" c="6600  SERVICE AREA BUDGET APPROP. - F. 256"/>
      </sharedItems>
    </cacheField>
    <cacheField name="[Project].[Project Level Codes and Descriptions].[Level 1 - Code And Description]" caption="Level 1 - Code And Description" numFmtId="0" hierarchy="219" level="1">
      <sharedItems count="109">
        <s v="[Project].[Project Level Codes and Descriptions].[Level 1 - Code And Description].&amp;[10027 - COTTONWOOD PUBLIC SAFETY BLDG., STN. 65]" c="10027 - COTTONWOOD PUBLIC SAFETY BLDG., STN. 65"/>
        <s v="[Project].[Project Level Codes and Descriptions].[Level 1 - Code And Description].&amp;[10031 - BREEDEN PUBLIC SAFETY BLDG., STN. 51]" c="10031 - BREEDEN PUBLIC SAFETY BLDG., STN. 51"/>
        <s v="[Project].[Project Level Codes and Descriptions].[Level 1 - Code And Description].&amp;[10038 - WILLOW/HATCHER PASS SUBST]" c="10038 - WILLOW/HATCHER PASS SUBST"/>
        <s v="[Project].[Project Level Codes and Descriptions].[Level 1 - Code And Description].&amp;[10049 - GEORGE E. STEFFES PUBLIC SAFETY BUILDING]" c="10049 - GEORGE E. STEFFES PUBLIC SAFETY BUILDING"/>
        <s v="[Project].[Project Level Codes and Descriptions].[Level 1 - Code And Description].&amp;[10053 - Knik Fire Station Adition]" c="10053 - Knik Fire Station Adition"/>
        <s v="[Project].[Project Level Codes and Descriptions].[Level 1 - Code And Description].&amp;[10127 - PT MACKENZIE PSB STATION 64]" c="10127 - PT MACKENZIE PSB STATION 64"/>
        <s v="[Project].[Project Level Codes and Descriptions].[Level 1 - Code And Description].&amp;[10132 - MEADOW LKS PUBLIC SAFETY BLDG #72]" c="10132 - MEADOW LKS PUBLIC SAFETY BLDG #72"/>
        <s v="[Project].[Project Level Codes and Descriptions].[Level 1 - Code And Description].&amp;[10136 - TALKEETNA (SUNSHINE) FSA SUBSTATIONS #11-2 AND 11-3]" c="10136 - TALKEETNA (SUNSHINE) FSA SUBSTATIONS #11-2 AND 11-3"/>
        <s v="[Project].[Project Level Codes and Descriptions].[Level 1 - Code And Description].&amp;[10140 - WASILLA-LAKES PUBLIC SAFETY BUILDING STN 61]" c="10140 - WASILLA-LAKES PUBLIC SAFETY BUILDING STN 61"/>
        <s v="[Project].[Project Level Codes and Descriptions].[Level 1 - Code And Description].&amp;[10159 - KNIK GOOSEBAY PSB UPGRADES]" c="10159 - KNIK GOOSEBAY PSB UPGRADES"/>
        <s v="[Project].[Project Level Codes and Descriptions].[Level 1 - Code And Description].&amp;[10160 - BUTTE FSA STEFFES PSB STATION 2-2]" c="10160 - BUTTE FSA STEFFES PSB STATION 2-2"/>
        <s v="[Project].[Project Level Codes and Descriptions].[Level 1 - Code And Description].&amp;[10162 - WILLOW FSA HATCHER PASS PSB (12-2)]" c="10162 - WILLOW FSA HATCHER PASS PSB (12-2)"/>
        <s v="[Project].[Project Level Codes and Descriptions].[Level 1 - Code And Description].&amp;[10164 - WASILLA-LAKES FSA STATION 63]" c="10164 - WASILLA-LAKES FSA STATION 63"/>
        <s v="[Project].[Project Level Codes and Descriptions].[Level 1 - Code And Description].&amp;[10165 - WILLOW PUBLIC SAFETY BUILDING]" c="10165 - WILLOW PUBLIC SAFETY BUILDING"/>
        <s v="[Project].[Project Level Codes and Descriptions].[Level 1 - Code And Description].&amp;[10166 - GREATER PALMER FSA PSB - STATION 35]" c="10166 - GREATER PALMER FSA PSB - STATION 35"/>
        <s v="[Project].[Project Level Codes and Descriptions].[Level 1 - Code And Description].&amp;[10169 - WASILLA LKS (FAIRVIEW) FIRE STATION #66]" c="10169 - WASILLA LKS (FAIRVIEW) FIRE STATION #66"/>
        <s v="[Project].[Project Level Codes and Descriptions].[Level 1 - Code And Description].&amp;[10175 - WEST LAKES FIRE/AMBULANCE FACILITY, STN. 73]" c="10175 - WEST LAKES FIRE/AMBULANCE FACILITY, STN. 73"/>
        <s v="[Project].[Project Level Codes and Descriptions].[Level 1 - Code And Description].&amp;[10177 - TALKEETNA SPUR FIRE STATION]" c="10177 - TALKEETNA SPUR FIRE STATION"/>
        <s v="[Project].[Project Level Codes and Descriptions].[Level 1 - Code And Description].&amp;[10181 - WASILLA-LAKES PUBLIC SAFETY BUILDING STN 51]" c="10181 - WASILLA-LAKES PUBLIC SAFETY BUILDING STN 51"/>
        <s v="[Project].[Project Level Codes and Descriptions].[Level 1 - Code And Description].&amp;[10183 - CONSTRUCTION, FF&amp;E STATION 6-2]" c="10183 - CONSTRUCTION, FF&amp;E STATION 6-2"/>
        <s v="[Project].[Project Level Codes and Descriptions].[Level 1 - Code And Description].&amp;[20083 - Butte Fire Engin Replace]" c="20083 - Butte Fire Engin Replace"/>
        <s v="[Project].[Project Level Codes and Descriptions].[Level 1 - Code And Description].&amp;[20105 - Willow Fsa Equipment]" c="20105 - Willow Fsa Equipment"/>
        <s v="[Project].[Project Level Codes and Descriptions].[Level 1 - Code And Description].&amp;[20144 - BUTTE FSA RCFP/VFA]" c="20144 - BUTTE FSA RCFP/VFA"/>
        <s v="[Project].[Project Level Codes and Descriptions].[Level 1 - Code And Description].&amp;[20145 - TALKEETNA FSA RCFP/VFA]" c="20145 - TALKEETNA FSA RCFP/VFA"/>
        <s v="[Project].[Project Level Codes and Descriptions].[Level 1 - Code And Description].&amp;[20146 - WILLOW FSA RCFP/VFA]" c="20146 - WILLOW FSA RCFP/VFA"/>
        <s v="[Project].[Project Level Codes and Descriptions].[Level 1 - Code And Description].&amp;[20150 - CASWELL LAKES FSA RCFP/VFA]" c="20150 - CASWELL LAKES FSA RCFP/VFA"/>
        <s v="[Project].[Project Level Codes and Descriptions].[Level 1 - Code And Description].&amp;[20151 - WEST LAKES FSA RCFP/VFA]" c="20151 - WEST LAKES FSA RCFP/VFA"/>
        <s v="[Project].[Project Level Codes and Descriptions].[Level 1 - Code And Description].&amp;[20255 - SUTTON FSA RCFP/VFA]" c="20255 - SUTTON FSA RCFP/VFA"/>
        <s v="[Project].[Project Level Codes and Descriptions].[Level 1 - Code And Description].&amp;[20257 - MEADOW LAKES FSA RCFP/VFA]" c="20257 - MEADOW LAKES FSA RCFP/VFA"/>
        <s v="[Project].[Project Level Codes and Descriptions].[Level 1 - Code And Description].&amp;[20277 - BIG LAKE FSA RCFP/VFA]" c="20277 - BIG LAKE FSA RCFP/VFA"/>
        <s v="[Project].[Project Level Codes and Descriptions].[Level 1 - Code And Description].&amp;[45026 - BUTTE FIRE EQUIPMENT]" c="45026 - BUTTE FIRE EQUIPMENT"/>
        <s v="[Project].[Project Level Codes and Descriptions].[Level 1 - Code And Description].&amp;[45038 - WILLOW FSA EQUIP-MILLER REACH FIRE REPLC]" c="45038 - WILLOW FSA EQUIP-MILLER REACH FIRE REPLC"/>
        <s v="[Project].[Project Level Codes and Descriptions].[Level 1 - Code And Description].&amp;[45051 - SUTTON FSA EQUIPMENT/VEHICLES]" c="45051 - SUTTON FSA EQUIPMENT/VEHICLES"/>
        <s v="[Project].[Project Level Codes and Descriptions].[Level 1 - Code And Description].&amp;[45055 - GREATER PALMER FSA TANKER REPLACEMENT]" c="45055 - GREATER PALMER FSA TANKER REPLACEMENT"/>
        <s v="[Project].[Project Level Codes and Descriptions].[Level 1 - Code And Description].&amp;[45066 - WASILLA-LAKES FSA EQUIPMENT/VEHICLES]" c="45066 - WASILLA-LAKES FSA EQUIPMENT/VEHICLES"/>
        <s v="[Project].[Project Level Codes and Descriptions].[Level 1 - Code And Description].&amp;[45067 - BUTTE FSA TOOLS &amp; EQUIPMENT]" c="45067 - BUTTE FSA TOOLS &amp; EQUIPMENT"/>
        <s v="[Project].[Project Level Codes and Descriptions].[Level 1 - Code And Description].&amp;[45071 - GREATER PALMER FSA ENGINE, EQUIPMENT &amp; VEHICLES]" c="45071 - GREATER PALMER FSA ENGINE, EQUIPMENT &amp; VEHICLES"/>
        <s v="[Project].[Project Level Codes and Descriptions].[Level 1 - Code And Description].&amp;[45076 - WASILLA-LAKES FSA FACILITY UPG./IMP.]" c="45076 - WASILLA-LAKES FSA FACILITY UPG./IMP."/>
        <s v="[Project].[Project Level Codes and Descriptions].[Level 1 - Code And Description].&amp;[45078 - WASILLA-LAKES THERMAL IMAGING CAMERAS]" c="45078 - WASILLA-LAKES THERMAL IMAGING CAMERAS"/>
        <s v="[Project].[Project Level Codes and Descriptions].[Level 1 - Code And Description].&amp;[45080 - WASILLA-LAKES SUPPORT VEHICLE &amp; EQUIP.]" c="45080 - WASILLA-LAKES SUPPORT VEHICLE &amp; EQUIP."/>
        <s v="[Project].[Project Level Codes and Descriptions].[Level 1 - Code And Description].&amp;[45085 - BUTTE FSA BUILDING R &amp; R (STNS 21 &amp; 22)]" c="45085 - BUTTE FSA BUILDING R &amp; R (STNS 21 &amp; 22)"/>
        <s v="[Project].[Project Level Codes and Descriptions].[Level 1 - Code And Description].&amp;[45086 - SUTTON FSA FIRE TRAINING BLDG RENOVATION]" c="45086 - SUTTON FSA FIRE TRAINING BLDG RENOVATION"/>
        <s v="[Project].[Project Level Codes and Descriptions].[Level 1 - Code And Description].&amp;[45088 - WEST LAKES (A/K/A MEADOW LAKES) PSB #71]" c="45088 - WEST LAKES (A/K/A MEADOW LAKES) PSB #71"/>
        <s v="[Project].[Project Level Codes and Descriptions].[Level 1 - Code And Description].&amp;[45089 - WILLOW FSA BUILDING STN #12-1]" c="45089 - WILLOW FSA BUILDING STN #12-1"/>
        <s v="[Project].[Project Level Codes and Descriptions].[Level 1 - Code And Description].&amp;[45093 - SUTTON FSA WELLNESS &amp; FITNESS GRNT PROG]" c="45093 - SUTTON FSA WELLNESS &amp; FITNESS GRNT PROG"/>
        <s v="[Project].[Project Level Codes and Descriptions].[Level 1 - Code And Description].&amp;[45094 - WILLOW FSA PERSONAL PROTECTIVE EQUIPMENT]" c="45094 - WILLOW FSA PERSONAL PROTECTIVE EQUIPMENT"/>
        <s v="[Project].[Project Level Codes and Descriptions].[Level 1 - Code And Description].&amp;[45095 - WASILLA/LAKES 2 PICKUP SUPPORT VEHICLES]" c="45095 - WASILLA/LAKES 2 PICKUP SUPPORT VEHICLES"/>
        <s v="[Project].[Project Level Codes and Descriptions].[Level 1 - Code And Description].&amp;[45101 - WASILLA-LAKES FSA STATION 62]" c="45101 - WASILLA-LAKES FSA STATION 62"/>
        <s v="[Project].[Project Level Codes and Descriptions].[Level 1 - Code And Description].&amp;[45102 - WEST LAKES HORSESHOE LK PSB #82]" c="45102 - WEST LAKES HORSESHOE LK PSB #82"/>
        <s v="[Project].[Project Level Codes and Descriptions].[Level 1 - Code And Description].&amp;[45103 - TALKEETNA (JONES) PSB #11-1]" c="45103 - TALKEETNA (JONES) PSB #11-1"/>
        <s v="[Project].[Project Level Codes and Descriptions].[Level 1 - Code And Description].&amp;[45104 - WEST LAKES BIG LK PSB STN #81&amp; ANNEX]" c="45104 - WEST LAKES BIG LK PSB STN #81&amp; ANNEX"/>
        <s v="[Project].[Project Level Codes and Descriptions].[Level 1 - Code And Description].&amp;[45109 - SUTTON PUBLIC SAFETY BUILDING, STN #1-1]" c="45109 - SUTTON PUBLIC SAFETY BUILDING, STN #1-1"/>
        <s v="[Project].[Project Level Codes and Descriptions].[Level 1 - Code And Description].&amp;[45110 - TALKEETNA (SUNSHINE) PSB #11-2 AND 11-3]" c="45110 - TALKEETNA (SUNSHINE) PSB #11-2 AND 11-3"/>
        <s v="[Project].[Project Level Codes and Descriptions].[Level 1 - Code And Description].&amp;[45111 - BIG LAKE FSA LIVE-FIRE TRAINING TOWER]" c="45111 - BIG LAKE FSA LIVE-FIRE TRAINING TOWER"/>
        <s v="[Project].[Project Level Codes and Descriptions].[Level 1 - Code And Description].&amp;[45113 - BUTTE FSA BARNHARD PSB #21]" c="45113 - BUTTE FSA BARNHARD PSB #21"/>
        <s v="[Project].[Project Level Codes and Descriptions].[Level 1 - Code And Description].&amp;[45115 - GREATER PALMER PSB #33 (PHILLIPS)]" c="45115 - GREATER PALMER PSB #33 (PHILLIPS)"/>
        <s v="[Project].[Project Level Codes and Descriptions].[Level 1 - Code And Description].&amp;[45129 - TALKEETNA ASSIST. TO FIREFIGHTERS]" c="45129 - TALKEETNA ASSIST. TO FIREFIGHTERS"/>
        <s v="[Project].[Project Level Codes and Descriptions].[Level 1 - Code And Description].&amp;[45140 - PALMER FSA FACILITY CONST/RENO/EQUIP PURCH.]" c="45140 - PALMER FSA FACILITY CONST/RENO/EQUIP PURCH."/>
        <s v="[Project].[Project Level Codes and Descriptions].[Level 1 - Code And Description].&amp;[45141 - BIG LAKE FSA WELLNESS &amp; FITNESS/PPE]" c="45141 - BIG LAKE FSA WELLNESS &amp; FITNESS/PPE"/>
        <s v="[Project].[Project Level Codes and Descriptions].[Level 1 - Code And Description].&amp;[45142 - BUTTE FSA EQUIPMENT/VEHICLES]" c="45142 - BUTTE FSA EQUIPMENT/VEHICLES"/>
        <s v="[Project].[Project Level Codes and Descriptions].[Level 1 - Code And Description].&amp;[45146 - WASILLA-LAKES SCBA UPGRADES/MASKS]" c="45146 - WASILLA-LAKES SCBA UPGRADES/MASKS"/>
        <s v="[Project].[Project Level Codes and Descriptions].[Level 1 - Code And Description].&amp;[45148 - WASILLA-LAKES FSA APPARATUS INTERCOM]" c="45148 - WASILLA-LAKES FSA APPARATUS INTERCOM"/>
        <s v="[Project].[Project Level Codes and Descriptions].[Level 1 - Code And Description].&amp;[45152 - MEADOW LKS FSA FIRE APPARATUS REPLCMNT]" c="45152 - MEADOW LKS FSA FIRE APPARATUS REPLCMNT"/>
        <s v="[Project].[Project Level Codes and Descriptions].[Level 1 - Code And Description].&amp;[45154 - GREATER PALMER FSA ENGINE REPLCMNT]" c="45154 - GREATER PALMER FSA ENGINE REPLCMNT"/>
        <s v="[Project].[Project Level Codes and Descriptions].[Level 1 - Code And Description].&amp;[45155 - GREATER PALMER PSB STATION 32]" c="45155 - GREATER PALMER PSB STATION 32"/>
        <s v="[Project].[Project Level Codes and Descriptions].[Level 1 - Code And Description].&amp;[45157 - WASILLA LKS FSA AFF (CENTRAL)]" c="45157 - WASILLA LKS FSA AFF (CENTRAL)"/>
        <s v="[Project].[Project Level Codes and Descriptions].[Level 1 - Code And Description].&amp;[45169 - WASILLA LAKES FSA ENGINE/EQUIPMENT]" c="45169 - WASILLA LAKES FSA ENGINE/EQUIPMENT"/>
        <s v="[Project].[Project Level Codes and Descriptions].[Level 1 - Code And Description].&amp;[45170 - WASILLA LAKES FSA PHONE/COMM UPGRADE]" c="45170 - WASILLA LAKES FSA PHONE/COMM UPGRADE"/>
        <s v="[Project].[Project Level Codes and Descriptions].[Level 1 - Code And Description].&amp;[45185 - WASILLA PSB MAINTENANCE SHOP]" c="45185 - WASILLA PSB MAINTENANCE SHOP"/>
        <s v="[Project].[Project Level Codes and Descriptions].[Level 1 - Code And Description].&amp;[45186 - WASILLA-LKS APPARATUS UPGRADES/IMP.]" c="45186 - WASILLA-LKS APPARATUS UPGRADES/IMP."/>
        <s v="[Project].[Project Level Codes and Descriptions].[Level 1 - Code And Description].&amp;[45193 - REGIONAL FIRE TRAINING CTR EQUIPMENT]" c="45193 - REGIONAL FIRE TRAINING CTR EQUIPMENT"/>
        <s v="[Project].[Project Level Codes and Descriptions].[Level 1 - Code And Description].&amp;[45200 - WEST LAKES FSA FACILITY UPG./IMP.]" c="45200 - WEST LAKES FSA FACILITY UPG./IMP."/>
        <s v="[Project].[Project Level Codes and Descriptions].[Level 1 - Code And Description].&amp;[45209 - BIG LAKE FSA EQUIPMENT/VEHICLES]" c="45209 - BIG LAKE FSA EQUIPMENT/VEHICLES"/>
        <s v="[Project].[Project Level Codes and Descriptions].[Level 1 - Code And Description].&amp;[45210 - SUNSHINE VFD EQUIPMENT/VEHICLES]" c="45210 - SUNSHINE VFD EQUIPMENT/VEHICLES"/>
        <s v="[Project].[Project Level Codes and Descriptions].[Level 1 - Code And Description].&amp;[45211 - WILLOW FSA/VFD EQUIPMENT/VEHICLES]" c="45211 - WILLOW FSA/VFD EQUIPMENT/VEHICLES"/>
        <s v="[Project].[Project Level Codes and Descriptions].[Level 1 - Code And Description].&amp;[45215 - GREATER PALMER FSA EQUIPMENT/VEHICLES]" c="45215 - GREATER PALMER FSA EQUIPMENT/VEHICLES"/>
        <s v="[Project].[Project Level Codes and Descriptions].[Level 1 - Code And Description].&amp;[45227 - BUTTE VFD EQUIPMENT/VEHICLES]" c="45227 - BUTTE VFD EQUIPMENT/VEHICLES"/>
        <s v="[Project].[Project Level Codes and Descriptions].[Level 1 - Code And Description].&amp;[45229 - WASILLA-LKS FSA SITE WORK/LANDSCAPING]" c="45229 - WASILLA-LKS FSA SITE WORK/LANDSCAPING"/>
        <s v="[Project].[Project Level Codes and Descriptions].[Level 1 - Code And Description].&amp;[45238 - CASWELL LKS FSA #135 EQUIP./VEHICLES]" c="45238 - CASWELL LKS FSA #135 EQUIP./VEHICLES"/>
        <s v="[Project].[Project Level Codes and Descriptions].[Level 1 - Code And Description].&amp;[45239 - BIG LAKE FSA EQUIPMENT/BLDG MAINT. GRANT]" c="45239 - BIG LAKE FSA EQUIPMENT/BLDG MAINT. GRANT"/>
        <s v="[Project].[Project Level Codes and Descriptions].[Level 1 - Code And Description].&amp;[45240 - TALKEETNA FSA WATER WELLS]" c="45240 - TALKEETNA FSA WATER WELLS"/>
        <s v="[Project].[Project Level Codes and Descriptions].[Level 1 - Code And Description].&amp;[45241 - TALKEETNA FSA #24 EQUIP./MAINT. GRANT]" c="45241 - TALKEETNA FSA #24 EQUIP./MAINT. GRANT"/>
        <s v="[Project].[Project Level Codes and Descriptions].[Level 1 - Code And Description].&amp;[45242 - MDW LKS FSA #34 PURCH. FFE/BLDG. MAINT. GRANT]" c="45242 - MDW LKS FSA #34 PURCH. FFE/BLDG. MAINT. GRANT"/>
        <s v="[Project].[Project Level Codes and Descriptions].[Level 1 - Code And Description].&amp;[45243 - TALKEETNA FSA EQUIPMENT/VEHICLES]" c="45243 - TALKEETNA FSA EQUIPMENT/VEHICLES"/>
        <s v="[Project].[Project Level Codes and Descriptions].[Level 1 - Code And Description].&amp;[45244 - WEST LAKES FSA #136 EQUIPMENT/VEHICLES]" c="45244 - WEST LAKES FSA #136 EQUIPMENT/VEHICLES"/>
        <s v="[Project].[Project Level Codes and Descriptions].[Level 1 - Code And Description].&amp;[45247 - FIRE TRAINING EQUIP. PURCH./REPAIR/RPCMNT]" c="45247 - FIRE TRAINING EQUIP. PURCH./REPAIR/RPCMNT"/>
        <s v="[Project].[Project Level Codes and Descriptions].[Level 1 - Code And Description].&amp;[45249 - MOBILE PUMP TEST UNIT]" c="45249 - MOBILE PUMP TEST UNIT"/>
        <s v="[Project].[Project Level Codes and Descriptions].[Level 1 - Code And Description].&amp;[45250 - WEST LAKES FSA FITNESS FACILITY, STN. 81 COMPLEX]" c="45250 - WEST LAKES FSA FITNESS FACILITY, STN. 81 COMPLEX"/>
        <s v="[Project].[Project Level Codes and Descriptions].[Level 1 - Code And Description].&amp;[45252 - CASWELL FSA ASSIST. TO FIREFIGHTERS]" c="45252 - CASWELL FSA ASSIST. TO FIREFIGHTERS"/>
        <s v="[Project].[Project Level Codes and Descriptions].[Level 1 - Code And Description].&amp;[45253 - CASWELL LAKES FSA STN. 13-1]" c="45253 - CASWELL LAKES FSA STN. 13-1"/>
        <s v="[Project].[Project Level Codes and Descriptions].[Level 1 - Code And Description].&amp;[45254 - WEST LAKES FSA NEW FIRE STATION #73]" c="45254 - WEST LAKES FSA NEW FIRE STATION #73"/>
        <s v="[Project].[Project Level Codes and Descriptions].[Level 1 - Code And Description].&amp;[45258 - CASWELL LKS FSA CONST./EQUIP. GRANT]" c="45258 - CASWELL LKS FSA CONST./EQUIP. GRANT"/>
        <s v="[Project].[Project Level Codes and Descriptions].[Level 1 - Code And Description].&amp;[45260 - WEST LAKES ASSIST. TO FIREFIGHTERS]" c="45260 - WEST LAKES ASSIST. TO FIREFIGHTERS"/>
        <s v="[Project].[Project Level Codes and Descriptions].[Level 1 - Code And Description].&amp;[45262 - FIRE SERVICE COMMUNICATION EQUIPMENT]" c="45262 - FIRE SERVICE COMMUNICATION EQUIPMENT"/>
        <s v="[Project].[Project Level Codes and Descriptions].[Level 1 - Code And Description].&amp;[45268 - SOUTH CENTRAL REGIONAL ES TRAINING CTR]" c="45268 - SOUTH CENTRAL REGIONAL ES TRAINING CTR"/>
        <s v="[Project].[Project Level Codes and Descriptions].[Level 1 - Code And Description].&amp;[45270 - WEST LAKES FSA SAFER GRANTS]" c="45270 - WEST LAKES FSA SAFER GRANTS"/>
        <s v="[Project].[Project Level Codes and Descriptions].[Level 1 - Code And Description].&amp;[45272 - SELF CONTAINED BREATHING APPARATUS]" c="45272 - SELF CONTAINED BREATHING APPARATUS"/>
        <s v="[Project].[Project Level Codes and Descriptions].[Level 1 - Code And Description].&amp;[45273 - WILLOW FSA CRYSTAL LAKES WARM STORAGE BLDG]" c="45273 - WILLOW FSA CRYSTAL LAKES WARM STORAGE BLDG"/>
        <s v="[Project].[Project Level Codes and Descriptions].[Level 1 - Code And Description].&amp;[45274 - WILLOW FSA FOUR MILE RD WARM STORAGE BLDG]" c="45274 - WILLOW FSA FOUR MILE RD WARM STORAGE BLDG"/>
        <s v="[Project].[Project Level Codes and Descriptions].[Level 1 - Code And Description].&amp;[45280 - CASWELL &amp; WILLOW FSA COMMAND VEHICLE]" c="45280 - CASWELL &amp; WILLOW FSA COMMAND VEHICLE"/>
        <s v="[Project].[Project Level Codes and Descriptions].[Level 1 - Code And Description].&amp;[45281 - SUTTON FSA BUILDING REPAIR AND MAINTENANCE]" c="45281 - SUTTON FSA BUILDING REPAIR AND MAINTENANCE"/>
        <s v="[Project].[Project Level Codes and Descriptions].[Level 1 - Code And Description].&amp;[45282 - WILLOW FSA NANCY LAKES AREA WARM STORAGE BLDG]" c="45282 - WILLOW FSA NANCY LAKES AREA WARM STORAGE BLDG"/>
        <s v="[Project].[Project Level Codes and Descriptions].[Level 1 - Code And Description].&amp;[65010 - STATION 5-1 COP ISSUANCE COSTS]" c="65010 - STATION 5-1 COP ISSUANCE COSTS"/>
        <s v="[Project].[Project Level Codes and Descriptions].[Level 1 - Code And Description].&amp;[70001 - PORT MACKENZIE - PHASE II]" c="70001 - PORT MACKENZIE - PHASE II"/>
        <s v="[Project].[Project Level Codes and Descriptions].[Level 1 - Code And Description].&amp;[10142 - SUTTON PSB-REPLACE HEAT SYSTEM &amp; CARPET]" u="1" c="10142 - SUTTON PSB-REPLACE HEAT SYSTEM &amp; CARPET"/>
        <s v="[Project].[Project Level Codes and Descriptions].[Level 1 - Code And Description].&amp;[45057 - KNIK PSB TRAINING TOWER (ALSO SEE #45101)]" u="1" c="45057 - KNIK PSB TRAINING TOWER (ALSO SEE #45101)"/>
        <s v="[Project].[Project Level Codes and Descriptions].[Level 1 - Code And Description].&amp;[45114 - MEADOW LAKES PSB #71 - REPLACE PUMP]" u="1" c="45114 - MEADOW LAKES PSB #71 - REPLACE PUMP"/>
        <s v="[Project].[Project Level Codes and Descriptions].[Level 1 - Code And Description].&amp;[45151 - BUTTE FSA BASE RADIO/ANTENNA, STN 22]" u="1" c="45151 - BUTTE FSA BASE RADIO/ANTENNA, STN 22"/>
        <s v="[Project].[Project Level Codes and Descriptions].[Level 1 - Code And Description].&amp;[45153 - WILLOW FSA UPGRD ENGINE TO NFPA STND]" u="1" c="45153 - WILLOW FSA UPGRD ENGINE TO NFPA STND"/>
      </sharedItems>
    </cacheField>
    <cacheField name="[Project].[Project Level Codes and Descriptions].[Level 2 - Code And Description]" caption="Level 2 - Code And Description" numFmtId="0" hierarchy="219" level="2">
      <sharedItems containsSemiMixedTypes="0" containsString="0"/>
    </cacheField>
    <cacheField name="[Project].[Project Level Codes and Descriptions].[Level 3 - Code And Description]" caption="Level 3 - Code And Description" numFmtId="0" hierarchy="219" level="3">
      <sharedItems containsSemiMixedTypes="0" containsString="0"/>
    </cacheField>
    <cacheField name="[Project].[L2 - Project Code].[L2 - Project Code]" caption="L2 - Project Code" numFmtId="0" hierarchy="193" level="1">
      <sharedItems containsSemiMixedTypes="0" containsString="0"/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22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7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6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2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>
      <fieldsUsage count="4">
        <fieldUsage x="-1"/>
        <fieldUsage x="13"/>
        <fieldUsage x="14"/>
        <fieldUsage x="15"/>
      </fieldsUsage>
    </cacheHierarchy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saveData="0" refreshedBy="Barbara Baumgartner" refreshedDate="42768.574304629627" backgroundQuery="1" createdVersion="4" refreshedVersion="4" minRefreshableVersion="3" recordCount="0" supportSubquery="1" supportAdvancedDrill="1">
  <cacheSource type="external" connectionId="1"/>
  <cacheFields count="20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80">
        <s v="[Project].[L2 - Project Code And Description].&amp;[0700  ASSEMBLY RESERVE - AREAWIDE]" c="0700  ASSEMBLY RESERVE - AREAWIDE"/>
        <s v="[Project].[L2 - Project Code And Description].&amp;[0700  ASSEMBLY RESERVE - F. 100]" c="0700  ASSEMBLY RESERVE - F. 100"/>
        <s v="[Project].[L2 - Project Code And Description].&amp;[1000  Bonds]" c="1000  Bonds"/>
        <s v="[Project].[L2 - Project Code And Description].&amp;[1000  BONDS - 1998 &amp; 1999 BOND ISSUE]" c="1000  BONDS - 1998 &amp; 1999 BOND ISSUE"/>
        <s v="[Project].[L2 - Project Code And Description].&amp;[1000  BONDS - 1998, 2004 &amp; 2005 SERIES A G.O.]" c="1000  BONDS - 1998, 2004 &amp; 2005 SERIES A G.O."/>
        <s v="[Project].[L2 - Project Code And Description].&amp;[1000  BONDS - 1999 SERIES A GENERAL OBLIGATION]" c="1000  BONDS - 1999 SERIES A GENERAL OBLIGATION"/>
        <s v="[Project].[L2 - Project Code And Description].&amp;[1000  BONDS - 2000 ISSUE &amp; 2001 SERIES B]" c="1000  BONDS - 2000 ISSUE &amp; 2001 SERIES B"/>
        <s v="[Project].[L2 - Project Code And Description].&amp;[1000  BONDS - 2001 BOND ISSUE]" c="1000  BONDS - 2001 BOND ISSUE"/>
        <s v="[Project].[L2 - Project Code And Description].&amp;[1000  BONDS - 2004 SERIES B GENERAL OBLIGATION]" c="1000  BONDS - 2004 SERIES B GENERAL OBLIGATION"/>
        <s v="[Project].[L2 - Project Code And Description].&amp;[1000  BONDS - 2006 SERIES B BOND ISSUE &amp; 2001 SERIES A (#DR-06-113)]" c="1000  BONDS - 2006 SERIES B BOND ISSUE &amp; 2001 SERIES A (#DR-06-113)"/>
        <s v="[Project].[L2 - Project Code And Description].&amp;[1000  BONDS (1998 &amp; 2004 SERIES A G.O.) #DR-03-142]" c="1000  BONDS (1998 &amp; 2004 SERIES A G.O.) #DR-03-142"/>
        <s v="[Project].[L2 - Project Code And Description].&amp;[1000  BONDS (1998, 1999, 2004 &amp; 2005 SERIES A G.O.) #DR-03-139]" c="1000  BONDS (1998, 1999, 2004 &amp; 2005 SERIES A G.O.) #DR-03-139"/>
        <s v="[Project].[L2 - Project Code And Description].&amp;[1000  BONDS (2004 SERIES A GENERAL OBLIGATION) #DR-03-144]" c="1000  BONDS (2004 SERIES A GENERAL OBLIGATION) #DR-03-144"/>
        <s v="[Project].[L2 - Project Code And Description].&amp;[1000  BONDS (2006 SERIES A BOND ISSUE) #DR-06-112]" c="1000  BONDS (2006 SERIES A BOND ISSUE) #DR-06-112"/>
        <s v="[Project].[L2 - Project Code And Description].&amp;[1000  BONDS (2006 SERIES A BOND ISSUE) #DR-06-114]" c="1000  BONDS (2006 SERIES A BOND ISSUE) #DR-06-114"/>
        <s v="[Project].[L2 - Project Code And Description].&amp;[1000  BONDS (2006 SERIES B BOND ISSUE) #DR-06-115]" c="1000  BONDS (2006 SERIES B BOND ISSUE) #DR-06-115"/>
        <s v="[Project].[L2 - Project Code And Description].&amp;[1000  BONDS (2009 SERIES A BOND ISSUE) #08-DR-116]" c="1000  BONDS (2009 SERIES A BOND ISSUE) #08-DR-116"/>
        <s v="[Project].[L2 - Project Code And Description].&amp;[1000  BONDS (2009 SERIES A BOND ISSUE) #08-DR-117]" c="1000  BONDS (2009 SERIES A BOND ISSUE) #08-DR-117"/>
        <s v="[Project].[L2 - Project Code And Description].&amp;[1000  BONDS (2009 SERIES A BOND ISSUE) #DR-08-115]" c="1000  BONDS (2009 SERIES A BOND ISSUE) #DR-08-115"/>
        <s v="[Project].[L2 - Project Code And Description].&amp;[1000  BONDS (2009 SERIES A BOND ISSUE) #DR-08-116]" c="1000  BONDS (2009 SERIES A BOND ISSUE) #DR-08-116"/>
        <s v="[Project].[L2 - Project Code And Description].&amp;[1000  BONDS (2011 SERIES A BOND ISSUE) #DR-11-102]" c="1000  BONDS (2011 SERIES A BOND ISSUE) #DR-11-102"/>
        <s v="[Project].[L2 - Project Code And Description].&amp;[1000  BONDS (2011 SERIES A BOND ISSUE) #DR-11-103]" c="1000  BONDS (2011 SERIES A BOND ISSUE) #DR-11-103"/>
        <s v="[Project].[L2 - Project Code And Description].&amp;[1000  BONDS (2011 SERIES A BOND ISSUE) #DR-11-104]" c="1000  BONDS (2011 SERIES A BOND ISSUE) #DR-11-104"/>
        <s v="[Project].[L2 - Project Code And Description].&amp;[1000  BONDS (2011 SERIES A BOND ISSUE) #DR-11-105]" c="1000  BONDS (2011 SERIES A BOND ISSUE) #DR-11-105"/>
        <s v="[Project].[L2 - Project Code And Description].&amp;[1000  BONDS (2012 &amp; 2013 SERIES A BOND ISSUE) #DR-12-110]" c="1000  BONDS (2012 &amp; 2013 SERIES A BOND ISSUE) #DR-12-110"/>
        <s v="[Project].[L2 - Project Code And Description].&amp;[1000  BONDS (2012 &amp; 2013 SERIES A BOND ISSUE) #DR-12-111]" c="1000  BONDS (2012 &amp; 2013 SERIES A BOND ISSUE) #DR-12-111"/>
        <s v="[Project].[L2 - Project Code And Description].&amp;[1000  BONDS (2012 &amp; 2013 SERIES A BOND ISSUE) #DR-12-113]" c="1000  BONDS (2012 &amp; 2013 SERIES A BOND ISSUE) #DR-12-113"/>
        <s v="[Project].[L2 - Project Code And Description].&amp;[1000  BONDS (2012 &amp; 2013 SERIES A BOND ISSUES) #DR-12-115]" c="1000  BONDS (2012 &amp; 2013 SERIES A BOND ISSUES) #DR-12-115"/>
        <s v="[Project].[L2 - Project Code And Description].&amp;[1000  BONDS (2012 &amp; 2013 SERIES A BOND ISSUES) #DR-12-116]" c="1000  BONDS (2012 &amp; 2013 SERIES A BOND ISSUES) #DR-12-116"/>
        <s v="[Project].[L2 - Project Code And Description].&amp;[1000  BONDS (2012 &amp; 2014 SERIES A &amp; B BOND ISSUE) #DR-12-112]" c="1000  BONDS (2012 &amp; 2014 SERIES A &amp; B BOND ISSUE) #DR-12-112"/>
        <s v="[Project].[L2 - Project Code And Description].&amp;[1000  BONDS (2012 &amp; 2014 SERIES A &amp; B BOND ISSUE) #DR-12-117]" c="1000  BONDS (2012 &amp; 2014 SERIES A &amp; B BOND ISSUE) #DR-12-117"/>
        <s v="[Project].[L2 - Project Code And Description].&amp;[1000  BONDS (2012 &amp; 2103 SERIES A BOND ISSUE) #DR-12-108]" c="1000  BONDS (2012 &amp; 2103 SERIES A BOND ISSUE) #DR-12-108"/>
        <s v="[Project].[L2 - Project Code And Description].&amp;[1000  BONDS (2012 SERIES A BOND ISSUE) #DR-12-107]" c="1000  BONDS (2012 SERIES A BOND ISSUE) #DR-12-107"/>
        <s v="[Project].[L2 - Project Code And Description].&amp;[1000  BONDS (2012 SERIES A BOND ISSUE) #DR-12-109]" c="1000  BONDS (2012 SERIES A BOND ISSUE) #DR-12-109"/>
        <s v="[Project].[L2 - Project Code And Description].&amp;[1000  BONDS (2012, 2014 &amp; 2015 SERIES A &amp; B BOND ISSUE) #DR-12-114]" c="1000  BONDS (2012, 2014 &amp; 2015 SERIES A &amp; B BOND ISSUE) #DR-12-114"/>
        <s v="[Project].[L2 - Project Code And Description].&amp;[1000  BONDS (2012, 2014 &amp; 2015 SERIES A &amp; B BOND ISSUE) #DR-12-118]" c="1000  BONDS (2012, 2014 &amp; 2015 SERIES A &amp; B BOND ISSUE) #DR-12-118"/>
        <s v="[Project].[L2 - Project Code And Description].&amp;[1000  BONDS (2013 &amp; 2014 SERIES A &amp; B BOND ISSUE) #DR-12-123]" c="1000  BONDS (2013 &amp; 2014 SERIES A &amp; B BOND ISSUE) #DR-12-123"/>
        <s v="[Project].[L2 - Project Code And Description].&amp;[1000  BONDS (2013 SERIES A BOND ISSUE) #DR-12-121]" c="1000  BONDS (2013 SERIES A BOND ISSUE) #DR-12-121"/>
        <s v="[Project].[L2 - Project Code And Description].&amp;[1000  BONDS (2013 SERIES A BOND ISSUE) #DR-12-125]" c="1000  BONDS (2013 SERIES A BOND ISSUE) #DR-12-125"/>
        <s v="[Project].[L2 - Project Code And Description].&amp;[1000  BONDS (2013, 2014 &amp; 2015 SERIES A &amp; B BOND ISSUE) #DR-12-119]" c="1000  BONDS (2013, 2014 &amp; 2015 SERIES A &amp; B BOND ISSUE) #DR-12-119"/>
        <s v="[Project].[L2 - Project Code And Description].&amp;[1000  BONDS (2014 &amp; 2015 SERIES B BOND ISSUE) #DR-12-120]" c="1000  BONDS (2014 &amp; 2015 SERIES B BOND ISSUE) #DR-12-120"/>
        <s v="[Project].[L2 - Project Code And Description].&amp;[1000  BONDS (2014 &amp; 2015 SERIES B BOND ISSUE) #DR-12-122]" c="1000  BONDS (2014 &amp; 2015 SERIES B BOND ISSUE) #DR-12-122"/>
        <s v="[Project].[L2 - Project Code And Description].&amp;[1000  BONDS (2014 &amp; 2015 SERIES B BOND ISSUE) #DR-12-127]" c="1000  BONDS (2014 &amp; 2015 SERIES B BOND ISSUE) #DR-12-127"/>
        <s v="[Project].[L2 - Project Code And Description].&amp;[1000  BONDS (2014 SERIES B BOND ISSUE) #DR-12-124]" c="1000  BONDS (2014 SERIES B BOND ISSUE) #DR-12-124"/>
        <s v="[Project].[L2 - Project Code And Description].&amp;[1000  BONDS (2014 SERIES B BOND ISSUE) #DR-12-126]" c="1000  BONDS (2014 SERIES B BOND ISSUE) #DR-12-126"/>
        <s v="[Project].[L2 - Project Code And Description].&amp;[1200  LEGAL SETTLEMENT PROCEEDS]" c="1200  LEGAL SETTLEMENT PROCEEDS"/>
        <s v="[Project].[L2 - Project Code And Description].&amp;[1800  AREAWIDE BUDGET APPROP.]" c="1800  AREAWIDE BUDGET APPROP."/>
        <s v="[Project].[L2 - Project Code And Description].&amp;[1800  AREAWIDE BUDGET APPROP. (30% MATCH FOR 57XX)]" c="1800  AREAWIDE BUDGET APPROP. (30% MATCH FOR 57XX)"/>
        <s v="[Project].[L2 - Project Code And Description].&amp;[1800  AREAWIDE BUDGET APPROPRIATION]" c="1800  AREAWIDE BUDGET APPROPRIATION"/>
        <s v="[Project].[L2 - Project Code And Description].&amp;[1800  AREAWIDE SCHOOL SITE ACQUISITION RESERVE]" c="1800  AREAWIDE SCHOOL SITE ACQUISITION RESERVE"/>
        <s v="[Project].[L2 - Project Code And Description].&amp;[2100  DISASTER/FUND BALANCE]" c="2100  DISASTER/FUND BALANCE"/>
        <s v="[Project].[L2 - Project Code And Description].&amp;[2100  Fund Bal Areawide Fund]" c="2100  Fund Bal Areawide Fund"/>
        <s v="[Project].[L2 - Project Code And Description].&amp;[2100  FUND BALANCE APPROP.-AREAWIDE]" c="2100  FUND BALANCE APPROP.-AREAWIDE"/>
        <s v="[Project].[L2 - Project Code And Description].&amp;[2100  LAND MANAGEMENT FUND BALANCE - FUND 203]" c="2100  LAND MANAGEMENT FUND BALANCE - FUND 203"/>
        <s v="[Project].[L2 - Project Code And Description].&amp;[2300  LAND MANAGEMENT APPROPRIATION]" c="2300  LAND MANAGEMENT APPROPRIATION"/>
        <s v="[Project].[L2 - Project Code And Description].&amp;[4200  OPERATING FUND TRANSFER - F. 204]" c="4200  OPERATING FUND TRANSFER - F. 204"/>
        <s v="[Project].[L2 - Project Code And Description].&amp;[4200  OPERATING TRANSFER - F. 203]" c="4200  OPERATING TRANSFER - F. 203"/>
        <s v="[Project].[L2 - Project Code And Description].&amp;[4200  OPERATING TRANSFER - F. 204]" c="4200  OPERATING TRANSFER - F. 204"/>
        <s v="[Project].[L2 - Project Code And Description].&amp;[4400  US DEPT. OF HOMELAND SEC. THROUGH AK DMVA, DHS&amp;EM]" c="4400  US DEPT. OF HOMELAND SEC. THROUGH AK DMVA, DHS&amp;EM"/>
        <s v="[Project].[L2 - Project Code And Description].&amp;[5300  INTEREST EARNINGS]" c="5300  INTEREST EARNINGS"/>
        <s v="[Project].[L2 - Project Code And Description].&amp;[5300  INTEREST INCOME]" c="5300  INTEREST INCOME"/>
        <s v="[Project].[L2 - Project Code And Description].&amp;[5500  ALASKA ENERGY AUTHORITY]" c="5500  ALASKA ENERGY AUTHORITY"/>
        <s v="[Project].[L2 - Project Code And Description].&amp;[5700  DEPARTMENT OF EDUCATION]" c="5700  DEPARTMENT OF EDUCATION"/>
        <s v="[Project].[L2 - Project Code And Description].&amp;[5700  DEPARTMENT OF EDUCATION (30% MATCH = 18XX)]" c="5700  DEPARTMENT OF EDUCATION (30% MATCH = 18XX)"/>
        <s v="[Project].[L2 - Project Code And Description].&amp;[6900  INSURANCE PROCEEDS]" c="6900  INSURANCE PROCEEDS"/>
        <s v="[Project].[L2 - Project Code And Description].&amp;[6900  STATE OF ALASKA, DOT]" c="6900  STATE OF ALASKA, DOT"/>
        <s v="[Project].[L2 - Project Code And Description].&amp;[6900  UNITED STATES DEPT. OF AGRICULTURE (LOAN FUNDS)]" c="6900  UNITED STATES DEPT. OF AGRICULTURE (LOAN FUNDS)"/>
        <s v="[Project].[L2 - Project Code And Description].&amp;[7900  SB46 NONMATCHING GRANT (#06-DC-217)]" c="7900  SB46 NONMATCHING GRANT (#06-DC-217)"/>
        <s v="[Project].[L2 - Project Code And Description].&amp;[7900  SB46 NONMATCHING GRANT (#06-DC-219)]" c="7900  SB46 NONMATCHING GRANT (#06-DC-219)"/>
        <s v="[Project].[L2 - Project Code And Description].&amp;[8500  SB231 (2007) LEGISLATIVE GRANT]" c="8500  SB231 (2007) LEGISLATIVE GRANT"/>
        <s v="[Project].[L2 - Project Code And Description].&amp;[8600  SB53 (2008) LEGISLATIVE GRANT]" c="8600  SB53 (2008) LEGISLATIVE GRANT"/>
        <s v="[Project].[L2 - Project Code And Description].&amp;[8700  SB221 (2009) LEGISLATIVE GRANT]" c="8700  SB221 (2009) LEGISLATIVE GRANT"/>
        <s v="[Project].[L2 - Project Code And Description].&amp;[8800  SB256 (2008) LEGISLATIVE GRANT]" c="8800  SB256 (2008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200  SB18 (FY2014) LEGISLATIVE GRANT]" c="9200  SB18 (FY2014) LEGISLATIVE GRANT"/>
        <s v="[Project].[L2 - Project Code And Description].&amp;[9200  SB18 (FY2014) LEGISLATIVE GRANTS]" c="9200  SB18 (FY2014) LEGISLATIVE GRANTS"/>
        <s v="[Project].[L2 - Project Code And Description].&amp;[9300  SB119 (2015) LEGISLATIVE GRANT]" c="9300  SB119 (2015) LEGISLATIVE GRANT"/>
      </sharedItems>
    </cacheField>
    <cacheField name="[Project].[L2 - Project Code].[L2 - Project Code]" caption="L2 - Project Code" numFmtId="0" hierarchy="193" level="1">
      <sharedItems count="34">
        <s v="[Project].[L2 - Project Code].&amp;[]" c=""/>
        <s v="[Project].[L2 - Project Code].&amp;[0700]" c="0700"/>
        <s v="[Project].[L2 - Project Code].&amp;[1000]" c="1000"/>
        <s v="[Project].[L2 - Project Code].&amp;[1200]" c="1200"/>
        <s v="[Project].[L2 - Project Code].&amp;[1700]" c="1700"/>
        <s v="[Project].[L2 - Project Code].&amp;[1800]" c="1800"/>
        <s v="[Project].[L2 - Project Code].&amp;[2000]" c="2000"/>
        <s v="[Project].[L2 - Project Code].&amp;[2100]" c="2100"/>
        <s v="[Project].[L2 - Project Code].&amp;[2200]" c="2200"/>
        <s v="[Project].[L2 - Project Code].&amp;[2400]" c="2400"/>
        <s v="[Project].[L2 - Project Code].&amp;[3500]" c="3500"/>
        <s v="[Project].[L2 - Project Code].&amp;[3900]" c="3900"/>
        <s v="[Project].[L2 - Project Code].&amp;[4200]" c="4200"/>
        <s v="[Project].[L2 - Project Code].&amp;[4400]" c="4400"/>
        <s v="[Project].[L2 - Project Code].&amp;[5500]" c="5500"/>
        <s v="[Project].[L2 - Project Code].&amp;[6100]" c="6100"/>
        <s v="[Project].[L2 - Project Code].&amp;[6600]" c="6600"/>
        <s v="[Project].[L2 - Project Code].&amp;[7100]" c="7100"/>
        <s v="[Project].[L2 - Project Code].&amp;[7700]" c="7700"/>
        <s v="[Project].[L2 - Project Code].&amp;[8400]" c="8400"/>
        <s v="[Project].[L2 - Project Code].&amp;[8500]" c="8500"/>
        <s v="[Project].[L2 - Project Code].&amp;[8600]" c="8600"/>
        <s v="[Project].[L2 - Project Code].&amp;[8700]" c="8700"/>
        <s v="[Project].[L2 - Project Code].&amp;[8900]" c="8900"/>
        <s v="[Project].[L2 - Project Code].&amp;[9000]" c="9000"/>
        <s v="[Project].[L2 - Project Code].&amp;[9100]" c="9100"/>
        <s v="[Project].[L2 - Project Code].&amp;[9200]" c="9200"/>
        <s v="[Project].[L2 - Project Code].&amp;[9300]" c="9300"/>
        <s v="[Project].[L2 - Project Code].&amp;[6900]" u="1" c="6900"/>
        <s v="[Project].[L2 - Project Code].&amp;[7900]" u="1" c="7900"/>
        <s v="[Project].[L2 - Project Code].&amp;[2300]" u="1" c="2300"/>
        <s v="[Project].[L2 - Project Code].&amp;[5300]" u="1" c="5300"/>
        <s v="[Project].[L2 - Project Code].&amp;[5700]" u="1" c="5700"/>
        <s v="[Project].[L2 - Project Code].&amp;[8800]" u="1" c="8800"/>
      </sharedItems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19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4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3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/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saveData="0" refreshedBy="Barbara Baumgartner" refreshedDate="42768.578065740738" backgroundQuery="1" createdVersion="4" refreshedVersion="4" minRefreshableVersion="3" recordCount="0" supportSubquery="1" supportAdvancedDrill="1">
  <cacheSource type="external" connectionId="1"/>
  <cacheFields count="20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80">
        <s v="[Project].[L2 - Project Code And Description].&amp;[0700  ASSEMBLY RESERVE - AREAWIDE]" c="0700  ASSEMBLY RESERVE - AREAWIDE"/>
        <s v="[Project].[L2 - Project Code And Description].&amp;[0700  ASSEMBLY RESERVE - F. 100]" c="0700  ASSEMBLY RESERVE - F. 100"/>
        <s v="[Project].[L2 - Project Code And Description].&amp;[1000  Bonds]" c="1000  Bonds"/>
        <s v="[Project].[L2 - Project Code And Description].&amp;[1000  BONDS - 1998 &amp; 1999 BOND ISSUE]" c="1000  BONDS - 1998 &amp; 1999 BOND ISSUE"/>
        <s v="[Project].[L2 - Project Code And Description].&amp;[1000  BONDS - 1998, 2004 &amp; 2005 SERIES A G.O.]" c="1000  BONDS - 1998, 2004 &amp; 2005 SERIES A G.O."/>
        <s v="[Project].[L2 - Project Code And Description].&amp;[1000  BONDS - 1999 SERIES A GENERAL OBLIGATION]" c="1000  BONDS - 1999 SERIES A GENERAL OBLIGATION"/>
        <s v="[Project].[L2 - Project Code And Description].&amp;[1000  BONDS - 2000 ISSUE &amp; 2001 SERIES B]" c="1000  BONDS - 2000 ISSUE &amp; 2001 SERIES B"/>
        <s v="[Project].[L2 - Project Code And Description].&amp;[1000  BONDS - 2001 BOND ISSUE]" c="1000  BONDS - 2001 BOND ISSUE"/>
        <s v="[Project].[L2 - Project Code And Description].&amp;[1000  BONDS - 2004 SERIES B GENERAL OBLIGATION]" c="1000  BONDS - 2004 SERIES B GENERAL OBLIGATION"/>
        <s v="[Project].[L2 - Project Code And Description].&amp;[1000  BONDS - 2006 SERIES B BOND ISSUE &amp; 2001 SERIES A (#DR-06-113)]" c="1000  BONDS - 2006 SERIES B BOND ISSUE &amp; 2001 SERIES A (#DR-06-113)"/>
        <s v="[Project].[L2 - Project Code And Description].&amp;[1000  BONDS (1998 &amp; 2004 SERIES A G.O.) #DR-03-142]" c="1000  BONDS (1998 &amp; 2004 SERIES A G.O.) #DR-03-142"/>
        <s v="[Project].[L2 - Project Code And Description].&amp;[1000  BONDS (1998, 1999, 2004 &amp; 2005 SERIES A G.O.) #DR-03-139]" c="1000  BONDS (1998, 1999, 2004 &amp; 2005 SERIES A G.O.) #DR-03-139"/>
        <s v="[Project].[L2 - Project Code And Description].&amp;[1000  BONDS (2004 SERIES A GENERAL OBLIGATION) #DR-03-144]" c="1000  BONDS (2004 SERIES A GENERAL OBLIGATION) #DR-03-144"/>
        <s v="[Project].[L2 - Project Code And Description].&amp;[1000  BONDS (2006 SERIES A BOND ISSUE) #DR-06-112]" c="1000  BONDS (2006 SERIES A BOND ISSUE) #DR-06-112"/>
        <s v="[Project].[L2 - Project Code And Description].&amp;[1000  BONDS (2006 SERIES A BOND ISSUE) #DR-06-114]" c="1000  BONDS (2006 SERIES A BOND ISSUE) #DR-06-114"/>
        <s v="[Project].[L2 - Project Code And Description].&amp;[1000  BONDS (2006 SERIES B BOND ISSUE) #DR-06-115]" c="1000  BONDS (2006 SERIES B BOND ISSUE) #DR-06-115"/>
        <s v="[Project].[L2 - Project Code And Description].&amp;[1000  BONDS (2009 SERIES A BOND ISSUE) #08-DR-116]" c="1000  BONDS (2009 SERIES A BOND ISSUE) #08-DR-116"/>
        <s v="[Project].[L2 - Project Code And Description].&amp;[1000  BONDS (2009 SERIES A BOND ISSUE) #08-DR-117]" c="1000  BONDS (2009 SERIES A BOND ISSUE) #08-DR-117"/>
        <s v="[Project].[L2 - Project Code And Description].&amp;[1000  BONDS (2009 SERIES A BOND ISSUE) #DR-08-115]" c="1000  BONDS (2009 SERIES A BOND ISSUE) #DR-08-115"/>
        <s v="[Project].[L2 - Project Code And Description].&amp;[1000  BONDS (2009 SERIES A BOND ISSUE) #DR-08-116]" c="1000  BONDS (2009 SERIES A BOND ISSUE) #DR-08-116"/>
        <s v="[Project].[L2 - Project Code And Description].&amp;[1000  BONDS (2011 SERIES A BOND ISSUE) #DR-11-102]" c="1000  BONDS (2011 SERIES A BOND ISSUE) #DR-11-102"/>
        <s v="[Project].[L2 - Project Code And Description].&amp;[1000  BONDS (2011 SERIES A BOND ISSUE) #DR-11-103]" c="1000  BONDS (2011 SERIES A BOND ISSUE) #DR-11-103"/>
        <s v="[Project].[L2 - Project Code And Description].&amp;[1000  BONDS (2011 SERIES A BOND ISSUE) #DR-11-104]" c="1000  BONDS (2011 SERIES A BOND ISSUE) #DR-11-104"/>
        <s v="[Project].[L2 - Project Code And Description].&amp;[1000  BONDS (2011 SERIES A BOND ISSUE) #DR-11-105]" c="1000  BONDS (2011 SERIES A BOND ISSUE) #DR-11-105"/>
        <s v="[Project].[L2 - Project Code And Description].&amp;[1000  BONDS (2012 &amp; 2013 SERIES A BOND ISSUE) #DR-12-110]" c="1000  BONDS (2012 &amp; 2013 SERIES A BOND ISSUE) #DR-12-110"/>
        <s v="[Project].[L2 - Project Code And Description].&amp;[1000  BONDS (2012 &amp; 2013 SERIES A BOND ISSUE) #DR-12-111]" c="1000  BONDS (2012 &amp; 2013 SERIES A BOND ISSUE) #DR-12-111"/>
        <s v="[Project].[L2 - Project Code And Description].&amp;[1000  BONDS (2012 &amp; 2013 SERIES A BOND ISSUE) #DR-12-113]" c="1000  BONDS (2012 &amp; 2013 SERIES A BOND ISSUE) #DR-12-113"/>
        <s v="[Project].[L2 - Project Code And Description].&amp;[1000  BONDS (2012 &amp; 2013 SERIES A BOND ISSUES) #DR-12-115]" c="1000  BONDS (2012 &amp; 2013 SERIES A BOND ISSUES) #DR-12-115"/>
        <s v="[Project].[L2 - Project Code And Description].&amp;[1000  BONDS (2012 &amp; 2013 SERIES A BOND ISSUES) #DR-12-116]" c="1000  BONDS (2012 &amp; 2013 SERIES A BOND ISSUES) #DR-12-116"/>
        <s v="[Project].[L2 - Project Code And Description].&amp;[1000  BONDS (2012 &amp; 2014 SERIES A &amp; B BOND ISSUE) #DR-12-112]" c="1000  BONDS (2012 &amp; 2014 SERIES A &amp; B BOND ISSUE) #DR-12-112"/>
        <s v="[Project].[L2 - Project Code And Description].&amp;[1000  BONDS (2012 &amp; 2014 SERIES A &amp; B BOND ISSUE) #DR-12-117]" c="1000  BONDS (2012 &amp; 2014 SERIES A &amp; B BOND ISSUE) #DR-12-117"/>
        <s v="[Project].[L2 - Project Code And Description].&amp;[1000  BONDS (2012 &amp; 2103 SERIES A BOND ISSUE) #DR-12-108]" c="1000  BONDS (2012 &amp; 2103 SERIES A BOND ISSUE) #DR-12-108"/>
        <s v="[Project].[L2 - Project Code And Description].&amp;[1000  BONDS (2012 SERIES A BOND ISSUE) #DR-12-107]" c="1000  BONDS (2012 SERIES A BOND ISSUE) #DR-12-107"/>
        <s v="[Project].[L2 - Project Code And Description].&amp;[1000  BONDS (2012 SERIES A BOND ISSUE) #DR-12-109]" c="1000  BONDS (2012 SERIES A BOND ISSUE) #DR-12-109"/>
        <s v="[Project].[L2 - Project Code And Description].&amp;[1000  BONDS (2012, 2014 &amp; 2015 SERIES A &amp; B BOND ISSUE) #DR-12-114]" c="1000  BONDS (2012, 2014 &amp; 2015 SERIES A &amp; B BOND ISSUE) #DR-12-114"/>
        <s v="[Project].[L2 - Project Code And Description].&amp;[1000  BONDS (2012, 2014 &amp; 2015 SERIES A &amp; B BOND ISSUE) #DR-12-118]" c="1000  BONDS (2012, 2014 &amp; 2015 SERIES A &amp; B BOND ISSUE) #DR-12-118"/>
        <s v="[Project].[L2 - Project Code And Description].&amp;[1000  BONDS (2013 &amp; 2014 SERIES A &amp; B BOND ISSUE) #DR-12-123]" c="1000  BONDS (2013 &amp; 2014 SERIES A &amp; B BOND ISSUE) #DR-12-123"/>
        <s v="[Project].[L2 - Project Code And Description].&amp;[1000  BONDS (2013 SERIES A BOND ISSUE) #DR-12-121]" c="1000  BONDS (2013 SERIES A BOND ISSUE) #DR-12-121"/>
        <s v="[Project].[L2 - Project Code And Description].&amp;[1000  BONDS (2013 SERIES A BOND ISSUE) #DR-12-125]" c="1000  BONDS (2013 SERIES A BOND ISSUE) #DR-12-125"/>
        <s v="[Project].[L2 - Project Code And Description].&amp;[1000  BONDS (2013, 2014 &amp; 2015 SERIES A &amp; B BOND ISSUE) #DR-12-119]" c="1000  BONDS (2013, 2014 &amp; 2015 SERIES A &amp; B BOND ISSUE) #DR-12-119"/>
        <s v="[Project].[L2 - Project Code And Description].&amp;[1000  BONDS (2014 &amp; 2015 SERIES B BOND ISSUE) #DR-12-120]" c="1000  BONDS (2014 &amp; 2015 SERIES B BOND ISSUE) #DR-12-120"/>
        <s v="[Project].[L2 - Project Code And Description].&amp;[1000  BONDS (2014 &amp; 2015 SERIES B BOND ISSUE) #DR-12-122]" c="1000  BONDS (2014 &amp; 2015 SERIES B BOND ISSUE) #DR-12-122"/>
        <s v="[Project].[L2 - Project Code And Description].&amp;[1000  BONDS (2014 &amp; 2015 SERIES B BOND ISSUE) #DR-12-127]" c="1000  BONDS (2014 &amp; 2015 SERIES B BOND ISSUE) #DR-12-127"/>
        <s v="[Project].[L2 - Project Code And Description].&amp;[1000  BONDS (2014 SERIES B BOND ISSUE) #DR-12-124]" c="1000  BONDS (2014 SERIES B BOND ISSUE) #DR-12-124"/>
        <s v="[Project].[L2 - Project Code And Description].&amp;[1000  BONDS (2014 SERIES B BOND ISSUE) #DR-12-126]" c="1000  BONDS (2014 SERIES B BOND ISSUE) #DR-12-126"/>
        <s v="[Project].[L2 - Project Code And Description].&amp;[1200  LEGAL SETTLEMENT PROCEEDS]" c="1200  LEGAL SETTLEMENT PROCEEDS"/>
        <s v="[Project].[L2 - Project Code And Description].&amp;[1800  AREAWIDE BUDGET APPROP.]" c="1800  AREAWIDE BUDGET APPROP."/>
        <s v="[Project].[L2 - Project Code And Description].&amp;[1800  AREAWIDE BUDGET APPROP. (30% MATCH FOR 57XX)]" c="1800  AREAWIDE BUDGET APPROP. (30% MATCH FOR 57XX)"/>
        <s v="[Project].[L2 - Project Code And Description].&amp;[1800  AREAWIDE BUDGET APPROPRIATION]" c="1800  AREAWIDE BUDGET APPROPRIATION"/>
        <s v="[Project].[L2 - Project Code And Description].&amp;[1800  AREAWIDE SCHOOL SITE ACQUISITION RESERVE]" c="1800  AREAWIDE SCHOOL SITE ACQUISITION RESERVE"/>
        <s v="[Project].[L2 - Project Code And Description].&amp;[2100  DISASTER/FUND BALANCE]" c="2100  DISASTER/FUND BALANCE"/>
        <s v="[Project].[L2 - Project Code And Description].&amp;[2100  Fund Bal Areawide Fund]" c="2100  Fund Bal Areawide Fund"/>
        <s v="[Project].[L2 - Project Code And Description].&amp;[2100  FUND BALANCE APPROP.-AREAWIDE]" c="2100  FUND BALANCE APPROP.-AREAWIDE"/>
        <s v="[Project].[L2 - Project Code And Description].&amp;[2100  LAND MANAGEMENT FUND BALANCE - FUND 203]" c="2100  LAND MANAGEMENT FUND BALANCE - FUND 203"/>
        <s v="[Project].[L2 - Project Code And Description].&amp;[2300  LAND MANAGEMENT APPROPRIATION]" c="2300  LAND MANAGEMENT APPROPRIATION"/>
        <s v="[Project].[L2 - Project Code And Description].&amp;[4200  OPERATING FUND TRANSFER - F. 204]" c="4200  OPERATING FUND TRANSFER - F. 204"/>
        <s v="[Project].[L2 - Project Code And Description].&amp;[4200  OPERATING TRANSFER - F. 203]" c="4200  OPERATING TRANSFER - F. 203"/>
        <s v="[Project].[L2 - Project Code And Description].&amp;[4200  OPERATING TRANSFER - F. 204]" c="4200  OPERATING TRANSFER - F. 204"/>
        <s v="[Project].[L2 - Project Code And Description].&amp;[4400  US DEPT. OF HOMELAND SEC. THROUGH AK DMVA, DHS&amp;EM]" c="4400  US DEPT. OF HOMELAND SEC. THROUGH AK DMVA, DHS&amp;EM"/>
        <s v="[Project].[L2 - Project Code And Description].&amp;[5300  INTEREST EARNINGS]" c="5300  INTEREST EARNINGS"/>
        <s v="[Project].[L2 - Project Code And Description].&amp;[5300  INTEREST INCOME]" c="5300  INTEREST INCOME"/>
        <s v="[Project].[L2 - Project Code And Description].&amp;[5500  ALASKA ENERGY AUTHORITY]" c="5500  ALASKA ENERGY AUTHORITY"/>
        <s v="[Project].[L2 - Project Code And Description].&amp;[5700  DEPARTMENT OF EDUCATION]" c="5700  DEPARTMENT OF EDUCATION"/>
        <s v="[Project].[L2 - Project Code And Description].&amp;[5700  DEPARTMENT OF EDUCATION (30% MATCH = 18XX)]" c="5700  DEPARTMENT OF EDUCATION (30% MATCH = 18XX)"/>
        <s v="[Project].[L2 - Project Code And Description].&amp;[6900  INSURANCE PROCEEDS]" c="6900  INSURANCE PROCEEDS"/>
        <s v="[Project].[L2 - Project Code And Description].&amp;[6900  STATE OF ALASKA, DOT]" c="6900  STATE OF ALASKA, DOT"/>
        <s v="[Project].[L2 - Project Code And Description].&amp;[6900  UNITED STATES DEPT. OF AGRICULTURE (LOAN FUNDS)]" c="6900  UNITED STATES DEPT. OF AGRICULTURE (LOAN FUNDS)"/>
        <s v="[Project].[L2 - Project Code And Description].&amp;[7900  SB46 NONMATCHING GRANT (#06-DC-217)]" c="7900  SB46 NONMATCHING GRANT (#06-DC-217)"/>
        <s v="[Project].[L2 - Project Code And Description].&amp;[7900  SB46 NONMATCHING GRANT (#06-DC-219)]" c="7900  SB46 NONMATCHING GRANT (#06-DC-219)"/>
        <s v="[Project].[L2 - Project Code And Description].&amp;[8500  SB231 (2007) LEGISLATIVE GRANT]" c="8500  SB231 (2007) LEGISLATIVE GRANT"/>
        <s v="[Project].[L2 - Project Code And Description].&amp;[8600  SB53 (2008) LEGISLATIVE GRANT]" c="8600  SB53 (2008) LEGISLATIVE GRANT"/>
        <s v="[Project].[L2 - Project Code And Description].&amp;[8700  SB221 (2009) LEGISLATIVE GRANT]" c="8700  SB221 (2009) LEGISLATIVE GRANT"/>
        <s v="[Project].[L2 - Project Code And Description].&amp;[8800  SB256 (2008) LEGISLATIVE GRANT]" c="8800  SB256 (2008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200  SB18 (FY2014) LEGISLATIVE GRANT]" c="9200  SB18 (FY2014) LEGISLATIVE GRANT"/>
        <s v="[Project].[L2 - Project Code And Description].&amp;[9200  SB18 (FY2014) LEGISLATIVE GRANTS]" c="9200  SB18 (FY2014) LEGISLATIVE GRANTS"/>
        <s v="[Project].[L2 - Project Code And Description].&amp;[9300  SB119 (2015) LEGISLATIVE GRANT]" c="9300  SB119 (2015) LEGISLATIVE GRANT"/>
      </sharedItems>
    </cacheField>
    <cacheField name="[Project].[L2 - Project Code].[L2 - Project Code]" caption="L2 - Project Code" numFmtId="0" hierarchy="193" level="1">
      <sharedItems count="33">
        <s v="[Project].[L2 - Project Code].&amp;[]" c=""/>
        <s v="[Project].[L2 - Project Code].&amp;[1500]" c="1500"/>
        <s v="[Project].[L2 - Project Code].&amp;[1800]" c="1800"/>
        <s v="[Project].[L2 - Project Code].&amp;[1900]" c="1900"/>
        <s v="[Project].[L2 - Project Code].&amp;[2500]" c="2500"/>
        <s v="[Project].[L2 - Project Code].&amp;[3500]" c="3500"/>
        <s v="[Project].[L2 - Project Code].&amp;[4200]" c="4200"/>
        <s v="[Project].[L2 - Project Code].&amp;[4900]" c="4900"/>
        <s v="[Project].[L2 - Project Code].&amp;[5000]" c="5000"/>
        <s v="[Project].[L2 - Project Code].&amp;[5100]" c="5100"/>
        <s v="[Project].[L2 - Project Code].&amp;[7100]" c="7100"/>
        <s v="[Project].[L2 - Project Code].&amp;[7500]" c="7500"/>
        <s v="[Project].[L2 - Project Code].&amp;[8400]" c="8400"/>
        <s v="[Project].[L2 - Project Code].&amp;[8500]" c="8500"/>
        <s v="[Project].[L2 - Project Code].&amp;[8700]" c="8700"/>
        <s v="[Project].[L2 - Project Code].&amp;[9200]" c="9200"/>
        <s v="[Project].[L2 - Project Code].&amp;[9300]" c="9300"/>
        <s v="[Project].[L2 - Project Code].&amp;[0700]" u="1" c="0700"/>
        <s v="[Project].[L2 - Project Code].&amp;[1000]" u="1" c="1000"/>
        <s v="[Project].[L2 - Project Code].&amp;[1200]" u="1" c="1200"/>
        <s v="[Project].[L2 - Project Code].&amp;[2100]" u="1" c="2100"/>
        <s v="[Project].[L2 - Project Code].&amp;[4400]" u="1" c="4400"/>
        <s v="[Project].[L2 - Project Code].&amp;[5500]" u="1" c="5500"/>
        <s v="[Project].[L2 - Project Code].&amp;[8600]" u="1" c="8600"/>
        <s v="[Project].[L2 - Project Code].&amp;[8900]" u="1" c="8900"/>
        <s v="[Project].[L2 - Project Code].&amp;[9000]" u="1" c="9000"/>
        <s v="[Project].[L2 - Project Code].&amp;[9100]" u="1" c="9100"/>
        <s v="[Project].[L2 - Project Code].&amp;[6900]" u="1" c="6900"/>
        <s v="[Project].[L2 - Project Code].&amp;[7900]" u="1" c="7900"/>
        <s v="[Project].[L2 - Project Code].&amp;[2300]" u="1" c="2300"/>
        <s v="[Project].[L2 - Project Code].&amp;[5300]" u="1" c="5300"/>
        <s v="[Project].[L2 - Project Code].&amp;[5700]" u="1" c="5700"/>
        <s v="[Project].[L2 - Project Code].&amp;[8800]" u="1" c="8800"/>
      </sharedItems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19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4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3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/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saveData="0" refreshedBy="Barbara Baumgartner" refreshedDate="42768.584272916669" backgroundQuery="1" createdVersion="4" refreshedVersion="4" minRefreshableVersion="3" recordCount="0" supportSubquery="1" supportAdvancedDrill="1">
  <cacheSource type="external" connectionId="1"/>
  <cacheFields count="20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80">
        <s v="[Project].[L2 - Project Code And Description].&amp;[0700  ASSEMBLY RESERVE - AREAWIDE]" c="0700  ASSEMBLY RESERVE - AREAWIDE"/>
        <s v="[Project].[L2 - Project Code And Description].&amp;[0700  ASSEMBLY RESERVE - F. 100]" c="0700  ASSEMBLY RESERVE - F. 100"/>
        <s v="[Project].[L2 - Project Code And Description].&amp;[1000  Bonds]" c="1000  Bonds"/>
        <s v="[Project].[L2 - Project Code And Description].&amp;[1000  BONDS - 1998 &amp; 1999 BOND ISSUE]" c="1000  BONDS - 1998 &amp; 1999 BOND ISSUE"/>
        <s v="[Project].[L2 - Project Code And Description].&amp;[1000  BONDS - 1998, 2004 &amp; 2005 SERIES A G.O.]" c="1000  BONDS - 1998, 2004 &amp; 2005 SERIES A G.O."/>
        <s v="[Project].[L2 - Project Code And Description].&amp;[1000  BONDS - 1999 SERIES A GENERAL OBLIGATION]" c="1000  BONDS - 1999 SERIES A GENERAL OBLIGATION"/>
        <s v="[Project].[L2 - Project Code And Description].&amp;[1000  BONDS - 2000 ISSUE &amp; 2001 SERIES B]" c="1000  BONDS - 2000 ISSUE &amp; 2001 SERIES B"/>
        <s v="[Project].[L2 - Project Code And Description].&amp;[1000  BONDS - 2001 BOND ISSUE]" c="1000  BONDS - 2001 BOND ISSUE"/>
        <s v="[Project].[L2 - Project Code And Description].&amp;[1000  BONDS - 2004 SERIES B GENERAL OBLIGATION]" c="1000  BONDS - 2004 SERIES B GENERAL OBLIGATION"/>
        <s v="[Project].[L2 - Project Code And Description].&amp;[1000  BONDS - 2006 SERIES B BOND ISSUE &amp; 2001 SERIES A (#DR-06-113)]" c="1000  BONDS - 2006 SERIES B BOND ISSUE &amp; 2001 SERIES A (#DR-06-113)"/>
        <s v="[Project].[L2 - Project Code And Description].&amp;[1000  BONDS (1998 &amp; 2004 SERIES A G.O.) #DR-03-142]" c="1000  BONDS (1998 &amp; 2004 SERIES A G.O.) #DR-03-142"/>
        <s v="[Project].[L2 - Project Code And Description].&amp;[1000  BONDS (1998, 1999, 2004 &amp; 2005 SERIES A G.O.) #DR-03-139]" c="1000  BONDS (1998, 1999, 2004 &amp; 2005 SERIES A G.O.) #DR-03-139"/>
        <s v="[Project].[L2 - Project Code And Description].&amp;[1000  BONDS (2004 SERIES A GENERAL OBLIGATION) #DR-03-144]" c="1000  BONDS (2004 SERIES A GENERAL OBLIGATION) #DR-03-144"/>
        <s v="[Project].[L2 - Project Code And Description].&amp;[1000  BONDS (2006 SERIES A BOND ISSUE) #DR-06-112]" c="1000  BONDS (2006 SERIES A BOND ISSUE) #DR-06-112"/>
        <s v="[Project].[L2 - Project Code And Description].&amp;[1000  BONDS (2006 SERIES A BOND ISSUE) #DR-06-114]" c="1000  BONDS (2006 SERIES A BOND ISSUE) #DR-06-114"/>
        <s v="[Project].[L2 - Project Code And Description].&amp;[1000  BONDS (2006 SERIES B BOND ISSUE) #DR-06-115]" c="1000  BONDS (2006 SERIES B BOND ISSUE) #DR-06-115"/>
        <s v="[Project].[L2 - Project Code And Description].&amp;[1000  BONDS (2009 SERIES A BOND ISSUE) #08-DR-116]" c="1000  BONDS (2009 SERIES A BOND ISSUE) #08-DR-116"/>
        <s v="[Project].[L2 - Project Code And Description].&amp;[1000  BONDS (2009 SERIES A BOND ISSUE) #08-DR-117]" c="1000  BONDS (2009 SERIES A BOND ISSUE) #08-DR-117"/>
        <s v="[Project].[L2 - Project Code And Description].&amp;[1000  BONDS (2009 SERIES A BOND ISSUE) #DR-08-115]" c="1000  BONDS (2009 SERIES A BOND ISSUE) #DR-08-115"/>
        <s v="[Project].[L2 - Project Code And Description].&amp;[1000  BONDS (2009 SERIES A BOND ISSUE) #DR-08-116]" c="1000  BONDS (2009 SERIES A BOND ISSUE) #DR-08-116"/>
        <s v="[Project].[L2 - Project Code And Description].&amp;[1000  BONDS (2011 SERIES A BOND ISSUE) #DR-11-102]" c="1000  BONDS (2011 SERIES A BOND ISSUE) #DR-11-102"/>
        <s v="[Project].[L2 - Project Code And Description].&amp;[1000  BONDS (2011 SERIES A BOND ISSUE) #DR-11-103]" c="1000  BONDS (2011 SERIES A BOND ISSUE) #DR-11-103"/>
        <s v="[Project].[L2 - Project Code And Description].&amp;[1000  BONDS (2011 SERIES A BOND ISSUE) #DR-11-104]" c="1000  BONDS (2011 SERIES A BOND ISSUE) #DR-11-104"/>
        <s v="[Project].[L2 - Project Code And Description].&amp;[1000  BONDS (2011 SERIES A BOND ISSUE) #DR-11-105]" c="1000  BONDS (2011 SERIES A BOND ISSUE) #DR-11-105"/>
        <s v="[Project].[L2 - Project Code And Description].&amp;[1000  BONDS (2012 &amp; 2013 SERIES A BOND ISSUE) #DR-12-110]" c="1000  BONDS (2012 &amp; 2013 SERIES A BOND ISSUE) #DR-12-110"/>
        <s v="[Project].[L2 - Project Code And Description].&amp;[1000  BONDS (2012 &amp; 2013 SERIES A BOND ISSUE) #DR-12-111]" c="1000  BONDS (2012 &amp; 2013 SERIES A BOND ISSUE) #DR-12-111"/>
        <s v="[Project].[L2 - Project Code And Description].&amp;[1000  BONDS (2012 &amp; 2013 SERIES A BOND ISSUE) #DR-12-113]" c="1000  BONDS (2012 &amp; 2013 SERIES A BOND ISSUE) #DR-12-113"/>
        <s v="[Project].[L2 - Project Code And Description].&amp;[1000  BONDS (2012 &amp; 2013 SERIES A BOND ISSUES) #DR-12-115]" c="1000  BONDS (2012 &amp; 2013 SERIES A BOND ISSUES) #DR-12-115"/>
        <s v="[Project].[L2 - Project Code And Description].&amp;[1000  BONDS (2012 &amp; 2013 SERIES A BOND ISSUES) #DR-12-116]" c="1000  BONDS (2012 &amp; 2013 SERIES A BOND ISSUES) #DR-12-116"/>
        <s v="[Project].[L2 - Project Code And Description].&amp;[1000  BONDS (2012 &amp; 2014 SERIES A &amp; B BOND ISSUE) #DR-12-112]" c="1000  BONDS (2012 &amp; 2014 SERIES A &amp; B BOND ISSUE) #DR-12-112"/>
        <s v="[Project].[L2 - Project Code And Description].&amp;[1000  BONDS (2012 &amp; 2014 SERIES A &amp; B BOND ISSUE) #DR-12-117]" c="1000  BONDS (2012 &amp; 2014 SERIES A &amp; B BOND ISSUE) #DR-12-117"/>
        <s v="[Project].[L2 - Project Code And Description].&amp;[1000  BONDS (2012 &amp; 2103 SERIES A BOND ISSUE) #DR-12-108]" c="1000  BONDS (2012 &amp; 2103 SERIES A BOND ISSUE) #DR-12-108"/>
        <s v="[Project].[L2 - Project Code And Description].&amp;[1000  BONDS (2012 SERIES A BOND ISSUE) #DR-12-107]" c="1000  BONDS (2012 SERIES A BOND ISSUE) #DR-12-107"/>
        <s v="[Project].[L2 - Project Code And Description].&amp;[1000  BONDS (2012 SERIES A BOND ISSUE) #DR-12-109]" c="1000  BONDS (2012 SERIES A BOND ISSUE) #DR-12-109"/>
        <s v="[Project].[L2 - Project Code And Description].&amp;[1000  BONDS (2012, 2014 &amp; 2015 SERIES A &amp; B BOND ISSUE) #DR-12-114]" c="1000  BONDS (2012, 2014 &amp; 2015 SERIES A &amp; B BOND ISSUE) #DR-12-114"/>
        <s v="[Project].[L2 - Project Code And Description].&amp;[1000  BONDS (2012, 2014 &amp; 2015 SERIES A &amp; B BOND ISSUE) #DR-12-118]" c="1000  BONDS (2012, 2014 &amp; 2015 SERIES A &amp; B BOND ISSUE) #DR-12-118"/>
        <s v="[Project].[L2 - Project Code And Description].&amp;[1000  BONDS (2013 &amp; 2014 SERIES A &amp; B BOND ISSUE) #DR-12-123]" c="1000  BONDS (2013 &amp; 2014 SERIES A &amp; B BOND ISSUE) #DR-12-123"/>
        <s v="[Project].[L2 - Project Code And Description].&amp;[1000  BONDS (2013 SERIES A BOND ISSUE) #DR-12-121]" c="1000  BONDS (2013 SERIES A BOND ISSUE) #DR-12-121"/>
        <s v="[Project].[L2 - Project Code And Description].&amp;[1000  BONDS (2013 SERIES A BOND ISSUE) #DR-12-125]" c="1000  BONDS (2013 SERIES A BOND ISSUE) #DR-12-125"/>
        <s v="[Project].[L2 - Project Code And Description].&amp;[1000  BONDS (2013, 2014 &amp; 2015 SERIES A &amp; B BOND ISSUE) #DR-12-119]" c="1000  BONDS (2013, 2014 &amp; 2015 SERIES A &amp; B BOND ISSUE) #DR-12-119"/>
        <s v="[Project].[L2 - Project Code And Description].&amp;[1000  BONDS (2014 &amp; 2015 SERIES B BOND ISSUE) #DR-12-120]" c="1000  BONDS (2014 &amp; 2015 SERIES B BOND ISSUE) #DR-12-120"/>
        <s v="[Project].[L2 - Project Code And Description].&amp;[1000  BONDS (2014 &amp; 2015 SERIES B BOND ISSUE) #DR-12-122]" c="1000  BONDS (2014 &amp; 2015 SERIES B BOND ISSUE) #DR-12-122"/>
        <s v="[Project].[L2 - Project Code And Description].&amp;[1000  BONDS (2014 &amp; 2015 SERIES B BOND ISSUE) #DR-12-127]" c="1000  BONDS (2014 &amp; 2015 SERIES B BOND ISSUE) #DR-12-127"/>
        <s v="[Project].[L2 - Project Code And Description].&amp;[1000  BONDS (2014 SERIES B BOND ISSUE) #DR-12-124]" c="1000  BONDS (2014 SERIES B BOND ISSUE) #DR-12-124"/>
        <s v="[Project].[L2 - Project Code And Description].&amp;[1000  BONDS (2014 SERIES B BOND ISSUE) #DR-12-126]" c="1000  BONDS (2014 SERIES B BOND ISSUE) #DR-12-126"/>
        <s v="[Project].[L2 - Project Code And Description].&amp;[1200  LEGAL SETTLEMENT PROCEEDS]" c="1200  LEGAL SETTLEMENT PROCEEDS"/>
        <s v="[Project].[L2 - Project Code And Description].&amp;[1800  AREAWIDE BUDGET APPROP.]" c="1800  AREAWIDE BUDGET APPROP."/>
        <s v="[Project].[L2 - Project Code And Description].&amp;[1800  AREAWIDE BUDGET APPROP. (30% MATCH FOR 57XX)]" c="1800  AREAWIDE BUDGET APPROP. (30% MATCH FOR 57XX)"/>
        <s v="[Project].[L2 - Project Code And Description].&amp;[1800  AREAWIDE BUDGET APPROPRIATION]" c="1800  AREAWIDE BUDGET APPROPRIATION"/>
        <s v="[Project].[L2 - Project Code And Description].&amp;[1800  AREAWIDE SCHOOL SITE ACQUISITION RESERVE]" c="1800  AREAWIDE SCHOOL SITE ACQUISITION RESERVE"/>
        <s v="[Project].[L2 - Project Code And Description].&amp;[2100  DISASTER/FUND BALANCE]" c="2100  DISASTER/FUND BALANCE"/>
        <s v="[Project].[L2 - Project Code And Description].&amp;[2100  Fund Bal Areawide Fund]" c="2100  Fund Bal Areawide Fund"/>
        <s v="[Project].[L2 - Project Code And Description].&amp;[2100  FUND BALANCE APPROP.-AREAWIDE]" c="2100  FUND BALANCE APPROP.-AREAWIDE"/>
        <s v="[Project].[L2 - Project Code And Description].&amp;[2100  LAND MANAGEMENT FUND BALANCE - FUND 203]" c="2100  LAND MANAGEMENT FUND BALANCE - FUND 203"/>
        <s v="[Project].[L2 - Project Code And Description].&amp;[2300  LAND MANAGEMENT APPROPRIATION]" c="2300  LAND MANAGEMENT APPROPRIATION"/>
        <s v="[Project].[L2 - Project Code And Description].&amp;[4200  OPERATING FUND TRANSFER - F. 204]" c="4200  OPERATING FUND TRANSFER - F. 204"/>
        <s v="[Project].[L2 - Project Code And Description].&amp;[4200  OPERATING TRANSFER - F. 203]" c="4200  OPERATING TRANSFER - F. 203"/>
        <s v="[Project].[L2 - Project Code And Description].&amp;[4200  OPERATING TRANSFER - F. 204]" c="4200  OPERATING TRANSFER - F. 204"/>
        <s v="[Project].[L2 - Project Code And Description].&amp;[4400  US DEPT. OF HOMELAND SEC. THROUGH AK DMVA, DHS&amp;EM]" c="4400  US DEPT. OF HOMELAND SEC. THROUGH AK DMVA, DHS&amp;EM"/>
        <s v="[Project].[L2 - Project Code And Description].&amp;[5300  INTEREST EARNINGS]" c="5300  INTEREST EARNINGS"/>
        <s v="[Project].[L2 - Project Code And Description].&amp;[5300  INTEREST INCOME]" c="5300  INTEREST INCOME"/>
        <s v="[Project].[L2 - Project Code And Description].&amp;[5500  ALASKA ENERGY AUTHORITY]" c="5500  ALASKA ENERGY AUTHORITY"/>
        <s v="[Project].[L2 - Project Code And Description].&amp;[5700  DEPARTMENT OF EDUCATION]" c="5700  DEPARTMENT OF EDUCATION"/>
        <s v="[Project].[L2 - Project Code And Description].&amp;[5700  DEPARTMENT OF EDUCATION (30% MATCH = 18XX)]" c="5700  DEPARTMENT OF EDUCATION (30% MATCH = 18XX)"/>
        <s v="[Project].[L2 - Project Code And Description].&amp;[6900  INSURANCE PROCEEDS]" c="6900  INSURANCE PROCEEDS"/>
        <s v="[Project].[L2 - Project Code And Description].&amp;[6900  STATE OF ALASKA, DOT]" c="6900  STATE OF ALASKA, DOT"/>
        <s v="[Project].[L2 - Project Code And Description].&amp;[6900  UNITED STATES DEPT. OF AGRICULTURE (LOAN FUNDS)]" c="6900  UNITED STATES DEPT. OF AGRICULTURE (LOAN FUNDS)"/>
        <s v="[Project].[L2 - Project Code And Description].&amp;[7900  SB46 NONMATCHING GRANT (#06-DC-217)]" c="7900  SB46 NONMATCHING GRANT (#06-DC-217)"/>
        <s v="[Project].[L2 - Project Code And Description].&amp;[7900  SB46 NONMATCHING GRANT (#06-DC-219)]" c="7900  SB46 NONMATCHING GRANT (#06-DC-219)"/>
        <s v="[Project].[L2 - Project Code And Description].&amp;[8500  SB231 (2007) LEGISLATIVE GRANT]" c="8500  SB231 (2007) LEGISLATIVE GRANT"/>
        <s v="[Project].[L2 - Project Code And Description].&amp;[8600  SB53 (2008) LEGISLATIVE GRANT]" c="8600  SB53 (2008) LEGISLATIVE GRANT"/>
        <s v="[Project].[L2 - Project Code And Description].&amp;[8700  SB221 (2009) LEGISLATIVE GRANT]" c="8700  SB221 (2009) LEGISLATIVE GRANT"/>
        <s v="[Project].[L2 - Project Code And Description].&amp;[8800  SB256 (2008) LEGISLATIVE GRANT]" c="8800  SB256 (2008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200  SB18 (FY2014) LEGISLATIVE GRANT]" c="9200  SB18 (FY2014) LEGISLATIVE GRANT"/>
        <s v="[Project].[L2 - Project Code And Description].&amp;[9200  SB18 (FY2014) LEGISLATIVE GRANTS]" c="9200  SB18 (FY2014) LEGISLATIVE GRANTS"/>
        <s v="[Project].[L2 - Project Code And Description].&amp;[9300  SB119 (2015) LEGISLATIVE GRANT]" c="9300  SB119 (2015) LEGISLATIVE GRANT"/>
      </sharedItems>
    </cacheField>
    <cacheField name="[Project].[L2 - Project Code].[L2 - Project Code]" caption="L2 - Project Code" numFmtId="0" hierarchy="193" level="1">
      <sharedItems count="31">
        <s v="[Project].[L2 - Project Code].&amp;[]" c=""/>
        <s v="[Project].[L2 - Project Code].&amp;[0400]" c="0400"/>
        <s v="[Project].[L2 - Project Code].&amp;[1900]" c="1900"/>
        <s v="[Project].[L2 - Project Code].&amp;[2100]" c="2100"/>
        <s v="[Project].[L2 - Project Code].&amp;[2400]" c="2400"/>
        <s v="[Project].[L2 - Project Code].&amp;[3500]" c="3500"/>
        <s v="[Project].[L2 - Project Code].&amp;[5000]" c="5000"/>
        <s v="[Project].[L2 - Project Code].&amp;[5100]" c="5100"/>
        <s v="[Project].[L2 - Project Code].&amp;[6500]" c="6500"/>
        <s v="[Project].[L2 - Project Code].&amp;[6900]" c="6900"/>
        <s v="[Project].[L2 - Project Code].&amp;[7500]" c="7500"/>
        <s v="[Project].[L2 - Project Code].&amp;[1800]" u="1" c="1800"/>
        <s v="[Project].[L2 - Project Code].&amp;[4200]" u="1" c="4200"/>
        <s v="[Project].[L2 - Project Code].&amp;[8500]" u="1" c="8500"/>
        <s v="[Project].[L2 - Project Code].&amp;[8700]" u="1" c="8700"/>
        <s v="[Project].[L2 - Project Code].&amp;[9200]" u="1" c="9200"/>
        <s v="[Project].[L2 - Project Code].&amp;[9300]" u="1" c="9300"/>
        <s v="[Project].[L2 - Project Code].&amp;[0700]" u="1" c="0700"/>
        <s v="[Project].[L2 - Project Code].&amp;[1000]" u="1" c="1000"/>
        <s v="[Project].[L2 - Project Code].&amp;[1200]" u="1" c="1200"/>
        <s v="[Project].[L2 - Project Code].&amp;[4400]" u="1" c="4400"/>
        <s v="[Project].[L2 - Project Code].&amp;[5500]" u="1" c="5500"/>
        <s v="[Project].[L2 - Project Code].&amp;[8600]" u="1" c="8600"/>
        <s v="[Project].[L2 - Project Code].&amp;[8900]" u="1" c="8900"/>
        <s v="[Project].[L2 - Project Code].&amp;[9000]" u="1" c="9000"/>
        <s v="[Project].[L2 - Project Code].&amp;[9100]" u="1" c="9100"/>
        <s v="[Project].[L2 - Project Code].&amp;[7900]" u="1" c="7900"/>
        <s v="[Project].[L2 - Project Code].&amp;[2300]" u="1" c="2300"/>
        <s v="[Project].[L2 - Project Code].&amp;[5300]" u="1" c="5300"/>
        <s v="[Project].[L2 - Project Code].&amp;[5700]" u="1" c="5700"/>
        <s v="[Project].[L2 - Project Code].&amp;[8800]" u="1" c="8800"/>
      </sharedItems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19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4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3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/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saveData="0" refreshedBy="Barbara Baumgartner" refreshedDate="42768.586864699071" backgroundQuery="1" createdVersion="4" refreshedVersion="4" minRefreshableVersion="3" recordCount="0" supportSubquery="1" supportAdvancedDrill="1">
  <cacheSource type="external" connectionId="1"/>
  <cacheFields count="20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80">
        <s v="[Project].[L2 - Project Code And Description].&amp;[0700  ASSEMBLY RESERVE - AREAWIDE]" c="0700  ASSEMBLY RESERVE - AREAWIDE"/>
        <s v="[Project].[L2 - Project Code And Description].&amp;[0700  ASSEMBLY RESERVE - F. 100]" c="0700  ASSEMBLY RESERVE - F. 100"/>
        <s v="[Project].[L2 - Project Code And Description].&amp;[1000  Bonds]" c="1000  Bonds"/>
        <s v="[Project].[L2 - Project Code And Description].&amp;[1000  BONDS - 1998 &amp; 1999 BOND ISSUE]" c="1000  BONDS - 1998 &amp; 1999 BOND ISSUE"/>
        <s v="[Project].[L2 - Project Code And Description].&amp;[1000  BONDS - 1998, 2004 &amp; 2005 SERIES A G.O.]" c="1000  BONDS - 1998, 2004 &amp; 2005 SERIES A G.O."/>
        <s v="[Project].[L2 - Project Code And Description].&amp;[1000  BONDS - 1999 SERIES A GENERAL OBLIGATION]" c="1000  BONDS - 1999 SERIES A GENERAL OBLIGATION"/>
        <s v="[Project].[L2 - Project Code And Description].&amp;[1000  BONDS - 2000 ISSUE &amp; 2001 SERIES B]" c="1000  BONDS - 2000 ISSUE &amp; 2001 SERIES B"/>
        <s v="[Project].[L2 - Project Code And Description].&amp;[1000  BONDS - 2001 BOND ISSUE]" c="1000  BONDS - 2001 BOND ISSUE"/>
        <s v="[Project].[L2 - Project Code And Description].&amp;[1000  BONDS - 2004 SERIES B GENERAL OBLIGATION]" c="1000  BONDS - 2004 SERIES B GENERAL OBLIGATION"/>
        <s v="[Project].[L2 - Project Code And Description].&amp;[1000  BONDS - 2006 SERIES B BOND ISSUE &amp; 2001 SERIES A (#DR-06-113)]" c="1000  BONDS - 2006 SERIES B BOND ISSUE &amp; 2001 SERIES A (#DR-06-113)"/>
        <s v="[Project].[L2 - Project Code And Description].&amp;[1000  BONDS (1998 &amp; 2004 SERIES A G.O.) #DR-03-142]" c="1000  BONDS (1998 &amp; 2004 SERIES A G.O.) #DR-03-142"/>
        <s v="[Project].[L2 - Project Code And Description].&amp;[1000  BONDS (1998, 1999, 2004 &amp; 2005 SERIES A G.O.) #DR-03-139]" c="1000  BONDS (1998, 1999, 2004 &amp; 2005 SERIES A G.O.) #DR-03-139"/>
        <s v="[Project].[L2 - Project Code And Description].&amp;[1000  BONDS (2004 SERIES A GENERAL OBLIGATION) #DR-03-144]" c="1000  BONDS (2004 SERIES A GENERAL OBLIGATION) #DR-03-144"/>
        <s v="[Project].[L2 - Project Code And Description].&amp;[1000  BONDS (2006 SERIES A BOND ISSUE) #DR-06-112]" c="1000  BONDS (2006 SERIES A BOND ISSUE) #DR-06-112"/>
        <s v="[Project].[L2 - Project Code And Description].&amp;[1000  BONDS (2006 SERIES A BOND ISSUE) #DR-06-114]" c="1000  BONDS (2006 SERIES A BOND ISSUE) #DR-06-114"/>
        <s v="[Project].[L2 - Project Code And Description].&amp;[1000  BONDS (2006 SERIES B BOND ISSUE) #DR-06-115]" c="1000  BONDS (2006 SERIES B BOND ISSUE) #DR-06-115"/>
        <s v="[Project].[L2 - Project Code And Description].&amp;[1000  BONDS (2009 SERIES A BOND ISSUE) #08-DR-116]" c="1000  BONDS (2009 SERIES A BOND ISSUE) #08-DR-116"/>
        <s v="[Project].[L2 - Project Code And Description].&amp;[1000  BONDS (2009 SERIES A BOND ISSUE) #08-DR-117]" c="1000  BONDS (2009 SERIES A BOND ISSUE) #08-DR-117"/>
        <s v="[Project].[L2 - Project Code And Description].&amp;[1000  BONDS (2009 SERIES A BOND ISSUE) #DR-08-115]" c="1000  BONDS (2009 SERIES A BOND ISSUE) #DR-08-115"/>
        <s v="[Project].[L2 - Project Code And Description].&amp;[1000  BONDS (2009 SERIES A BOND ISSUE) #DR-08-116]" c="1000  BONDS (2009 SERIES A BOND ISSUE) #DR-08-116"/>
        <s v="[Project].[L2 - Project Code And Description].&amp;[1000  BONDS (2011 SERIES A BOND ISSUE) #DR-11-102]" c="1000  BONDS (2011 SERIES A BOND ISSUE) #DR-11-102"/>
        <s v="[Project].[L2 - Project Code And Description].&amp;[1000  BONDS (2011 SERIES A BOND ISSUE) #DR-11-103]" c="1000  BONDS (2011 SERIES A BOND ISSUE) #DR-11-103"/>
        <s v="[Project].[L2 - Project Code And Description].&amp;[1000  BONDS (2011 SERIES A BOND ISSUE) #DR-11-104]" c="1000  BONDS (2011 SERIES A BOND ISSUE) #DR-11-104"/>
        <s v="[Project].[L2 - Project Code And Description].&amp;[1000  BONDS (2011 SERIES A BOND ISSUE) #DR-11-105]" c="1000  BONDS (2011 SERIES A BOND ISSUE) #DR-11-105"/>
        <s v="[Project].[L2 - Project Code And Description].&amp;[1000  BONDS (2012 &amp; 2013 SERIES A BOND ISSUE) #DR-12-110]" c="1000  BONDS (2012 &amp; 2013 SERIES A BOND ISSUE) #DR-12-110"/>
        <s v="[Project].[L2 - Project Code And Description].&amp;[1000  BONDS (2012 &amp; 2013 SERIES A BOND ISSUE) #DR-12-111]" c="1000  BONDS (2012 &amp; 2013 SERIES A BOND ISSUE) #DR-12-111"/>
        <s v="[Project].[L2 - Project Code And Description].&amp;[1000  BONDS (2012 &amp; 2013 SERIES A BOND ISSUE) #DR-12-113]" c="1000  BONDS (2012 &amp; 2013 SERIES A BOND ISSUE) #DR-12-113"/>
        <s v="[Project].[L2 - Project Code And Description].&amp;[1000  BONDS (2012 &amp; 2013 SERIES A BOND ISSUES) #DR-12-115]" c="1000  BONDS (2012 &amp; 2013 SERIES A BOND ISSUES) #DR-12-115"/>
        <s v="[Project].[L2 - Project Code And Description].&amp;[1000  BONDS (2012 &amp; 2013 SERIES A BOND ISSUES) #DR-12-116]" c="1000  BONDS (2012 &amp; 2013 SERIES A BOND ISSUES) #DR-12-116"/>
        <s v="[Project].[L2 - Project Code And Description].&amp;[1000  BONDS (2012 &amp; 2014 SERIES A &amp; B BOND ISSUE) #DR-12-112]" c="1000  BONDS (2012 &amp; 2014 SERIES A &amp; B BOND ISSUE) #DR-12-112"/>
        <s v="[Project].[L2 - Project Code And Description].&amp;[1000  BONDS (2012 &amp; 2014 SERIES A &amp; B BOND ISSUE) #DR-12-117]" c="1000  BONDS (2012 &amp; 2014 SERIES A &amp; B BOND ISSUE) #DR-12-117"/>
        <s v="[Project].[L2 - Project Code And Description].&amp;[1000  BONDS (2012 &amp; 2103 SERIES A BOND ISSUE) #DR-12-108]" c="1000  BONDS (2012 &amp; 2103 SERIES A BOND ISSUE) #DR-12-108"/>
        <s v="[Project].[L2 - Project Code And Description].&amp;[1000  BONDS (2012 SERIES A BOND ISSUE) #DR-12-107]" c="1000  BONDS (2012 SERIES A BOND ISSUE) #DR-12-107"/>
        <s v="[Project].[L2 - Project Code And Description].&amp;[1000  BONDS (2012 SERIES A BOND ISSUE) #DR-12-109]" c="1000  BONDS (2012 SERIES A BOND ISSUE) #DR-12-109"/>
        <s v="[Project].[L2 - Project Code And Description].&amp;[1000  BONDS (2012, 2014 &amp; 2015 SERIES A &amp; B BOND ISSUE) #DR-12-114]" c="1000  BONDS (2012, 2014 &amp; 2015 SERIES A &amp; B BOND ISSUE) #DR-12-114"/>
        <s v="[Project].[L2 - Project Code And Description].&amp;[1000  BONDS (2012, 2014 &amp; 2015 SERIES A &amp; B BOND ISSUE) #DR-12-118]" c="1000  BONDS (2012, 2014 &amp; 2015 SERIES A &amp; B BOND ISSUE) #DR-12-118"/>
        <s v="[Project].[L2 - Project Code And Description].&amp;[1000  BONDS (2013 &amp; 2014 SERIES A &amp; B BOND ISSUE) #DR-12-123]" c="1000  BONDS (2013 &amp; 2014 SERIES A &amp; B BOND ISSUE) #DR-12-123"/>
        <s v="[Project].[L2 - Project Code And Description].&amp;[1000  BONDS (2013 SERIES A BOND ISSUE) #DR-12-121]" c="1000  BONDS (2013 SERIES A BOND ISSUE) #DR-12-121"/>
        <s v="[Project].[L2 - Project Code And Description].&amp;[1000  BONDS (2013 SERIES A BOND ISSUE) #DR-12-125]" c="1000  BONDS (2013 SERIES A BOND ISSUE) #DR-12-125"/>
        <s v="[Project].[L2 - Project Code And Description].&amp;[1000  BONDS (2013, 2014 &amp; 2015 SERIES A &amp; B BOND ISSUE) #DR-12-119]" c="1000  BONDS (2013, 2014 &amp; 2015 SERIES A &amp; B BOND ISSUE) #DR-12-119"/>
        <s v="[Project].[L2 - Project Code And Description].&amp;[1000  BONDS (2014 &amp; 2015 SERIES B BOND ISSUE) #DR-12-120]" c="1000  BONDS (2014 &amp; 2015 SERIES B BOND ISSUE) #DR-12-120"/>
        <s v="[Project].[L2 - Project Code And Description].&amp;[1000  BONDS (2014 &amp; 2015 SERIES B BOND ISSUE) #DR-12-122]" c="1000  BONDS (2014 &amp; 2015 SERIES B BOND ISSUE) #DR-12-122"/>
        <s v="[Project].[L2 - Project Code And Description].&amp;[1000  BONDS (2014 &amp; 2015 SERIES B BOND ISSUE) #DR-12-127]" c="1000  BONDS (2014 &amp; 2015 SERIES B BOND ISSUE) #DR-12-127"/>
        <s v="[Project].[L2 - Project Code And Description].&amp;[1000  BONDS (2014 SERIES B BOND ISSUE) #DR-12-124]" c="1000  BONDS (2014 SERIES B BOND ISSUE) #DR-12-124"/>
        <s v="[Project].[L2 - Project Code And Description].&amp;[1000  BONDS (2014 SERIES B BOND ISSUE) #DR-12-126]" c="1000  BONDS (2014 SERIES B BOND ISSUE) #DR-12-126"/>
        <s v="[Project].[L2 - Project Code And Description].&amp;[1200  LEGAL SETTLEMENT PROCEEDS]" c="1200  LEGAL SETTLEMENT PROCEEDS"/>
        <s v="[Project].[L2 - Project Code And Description].&amp;[1800  AREAWIDE BUDGET APPROP.]" c="1800  AREAWIDE BUDGET APPROP."/>
        <s v="[Project].[L2 - Project Code And Description].&amp;[1800  AREAWIDE BUDGET APPROP. (30% MATCH FOR 57XX)]" c="1800  AREAWIDE BUDGET APPROP. (30% MATCH FOR 57XX)"/>
        <s v="[Project].[L2 - Project Code And Description].&amp;[1800  AREAWIDE BUDGET APPROPRIATION]" c="1800  AREAWIDE BUDGET APPROPRIATION"/>
        <s v="[Project].[L2 - Project Code And Description].&amp;[1800  AREAWIDE SCHOOL SITE ACQUISITION RESERVE]" c="1800  AREAWIDE SCHOOL SITE ACQUISITION RESERVE"/>
        <s v="[Project].[L2 - Project Code And Description].&amp;[2100  DISASTER/FUND BALANCE]" c="2100  DISASTER/FUND BALANCE"/>
        <s v="[Project].[L2 - Project Code And Description].&amp;[2100  Fund Bal Areawide Fund]" c="2100  Fund Bal Areawide Fund"/>
        <s v="[Project].[L2 - Project Code And Description].&amp;[2100  FUND BALANCE APPROP.-AREAWIDE]" c="2100  FUND BALANCE APPROP.-AREAWIDE"/>
        <s v="[Project].[L2 - Project Code And Description].&amp;[2100  LAND MANAGEMENT FUND BALANCE - FUND 203]" c="2100  LAND MANAGEMENT FUND BALANCE - FUND 203"/>
        <s v="[Project].[L2 - Project Code And Description].&amp;[2300  LAND MANAGEMENT APPROPRIATION]" c="2300  LAND MANAGEMENT APPROPRIATION"/>
        <s v="[Project].[L2 - Project Code And Description].&amp;[4200  OPERATING FUND TRANSFER - F. 204]" c="4200  OPERATING FUND TRANSFER - F. 204"/>
        <s v="[Project].[L2 - Project Code And Description].&amp;[4200  OPERATING TRANSFER - F. 203]" c="4200  OPERATING TRANSFER - F. 203"/>
        <s v="[Project].[L2 - Project Code And Description].&amp;[4200  OPERATING TRANSFER - F. 204]" c="4200  OPERATING TRANSFER - F. 204"/>
        <s v="[Project].[L2 - Project Code And Description].&amp;[4400  US DEPT. OF HOMELAND SEC. THROUGH AK DMVA, DHS&amp;EM]" c="4400  US DEPT. OF HOMELAND SEC. THROUGH AK DMVA, DHS&amp;EM"/>
        <s v="[Project].[L2 - Project Code And Description].&amp;[5300  INTEREST EARNINGS]" c="5300  INTEREST EARNINGS"/>
        <s v="[Project].[L2 - Project Code And Description].&amp;[5300  INTEREST INCOME]" c="5300  INTEREST INCOME"/>
        <s v="[Project].[L2 - Project Code And Description].&amp;[5500  ALASKA ENERGY AUTHORITY]" c="5500  ALASKA ENERGY AUTHORITY"/>
        <s v="[Project].[L2 - Project Code And Description].&amp;[5700  DEPARTMENT OF EDUCATION]" c="5700  DEPARTMENT OF EDUCATION"/>
        <s v="[Project].[L2 - Project Code And Description].&amp;[5700  DEPARTMENT OF EDUCATION (30% MATCH = 18XX)]" c="5700  DEPARTMENT OF EDUCATION (30% MATCH = 18XX)"/>
        <s v="[Project].[L2 - Project Code And Description].&amp;[6900  INSURANCE PROCEEDS]" c="6900  INSURANCE PROCEEDS"/>
        <s v="[Project].[L2 - Project Code And Description].&amp;[6900  STATE OF ALASKA, DOT]" c="6900  STATE OF ALASKA, DOT"/>
        <s v="[Project].[L2 - Project Code And Description].&amp;[6900  UNITED STATES DEPT. OF AGRICULTURE (LOAN FUNDS)]" c="6900  UNITED STATES DEPT. OF AGRICULTURE (LOAN FUNDS)"/>
        <s v="[Project].[L2 - Project Code And Description].&amp;[7900  SB46 NONMATCHING GRANT (#06-DC-217)]" c="7900  SB46 NONMATCHING GRANT (#06-DC-217)"/>
        <s v="[Project].[L2 - Project Code And Description].&amp;[7900  SB46 NONMATCHING GRANT (#06-DC-219)]" c="7900  SB46 NONMATCHING GRANT (#06-DC-219)"/>
        <s v="[Project].[L2 - Project Code And Description].&amp;[8500  SB231 (2007) LEGISLATIVE GRANT]" c="8500  SB231 (2007) LEGISLATIVE GRANT"/>
        <s v="[Project].[L2 - Project Code And Description].&amp;[8600  SB53 (2008) LEGISLATIVE GRANT]" c="8600  SB53 (2008) LEGISLATIVE GRANT"/>
        <s v="[Project].[L2 - Project Code And Description].&amp;[8700  SB221 (2009) LEGISLATIVE GRANT]" c="8700  SB221 (2009) LEGISLATIVE GRANT"/>
        <s v="[Project].[L2 - Project Code And Description].&amp;[8800  SB256 (2008) LEGISLATIVE GRANT]" c="8800  SB256 (2008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200  SB18 (FY2014) LEGISLATIVE GRANT]" c="9200  SB18 (FY2014) LEGISLATIVE GRANT"/>
        <s v="[Project].[L2 - Project Code And Description].&amp;[9200  SB18 (FY2014) LEGISLATIVE GRANTS]" c="9200  SB18 (FY2014) LEGISLATIVE GRANTS"/>
        <s v="[Project].[L2 - Project Code And Description].&amp;[9300  SB119 (2015) LEGISLATIVE GRANT]" c="9300  SB119 (2015) LEGISLATIVE GRANT"/>
      </sharedItems>
    </cacheField>
    <cacheField name="[Project].[L2 - Project Code].[L2 - Project Code]" caption="L2 - Project Code" numFmtId="0" hierarchy="193" level="1">
      <sharedItems count="27">
        <s v="[Project].[L2 - Project Code].&amp;[]" c=""/>
        <s v="[Project].[L2 - Project Code].&amp;[0700]" c="0700"/>
        <s v="[Project].[L2 - Project Code].&amp;[1500]" c="1500"/>
        <s v="[Project].[L2 - Project Code].&amp;[1800]" c="1800"/>
        <s v="[Project].[L2 - Project Code].&amp;[2100]" c="2100"/>
        <s v="[Project].[L2 - Project Code].&amp;[4200]" c="4200"/>
        <s v="[Project].[L2 - Project Code].&amp;[4400]" c="4400"/>
        <s v="[Project].[L2 - Project Code].&amp;[4500]" c="4500"/>
        <s v="[Project].[L2 - Project Code].&amp;[5500]" c="5500"/>
        <s v="[Project].[L2 - Project Code].&amp;[6600]" c="6600"/>
        <s v="[Project].[L2 - Project Code].&amp;[7100]" c="7100"/>
        <s v="[Project].[L2 - Project Code].&amp;[7900]" c="7900"/>
        <s v="[Project].[L2 - Project Code].&amp;[8500]" c="8500"/>
        <s v="[Project].[L2 - Project Code].&amp;[8700]" c="8700"/>
        <s v="[Project].[L2 - Project Code].&amp;[9100]" c="9100"/>
        <s v="[Project].[L2 - Project Code].&amp;[9200]" c="9200"/>
        <s v="[Project].[L2 - Project Code].&amp;[6900]" u="1" c="6900"/>
        <s v="[Project].[L2 - Project Code].&amp;[9300]" u="1" c="9300"/>
        <s v="[Project].[L2 - Project Code].&amp;[1000]" u="1" c="1000"/>
        <s v="[Project].[L2 - Project Code].&amp;[1200]" u="1" c="1200"/>
        <s v="[Project].[L2 - Project Code].&amp;[8600]" u="1" c="8600"/>
        <s v="[Project].[L2 - Project Code].&amp;[8900]" u="1" c="8900"/>
        <s v="[Project].[L2 - Project Code].&amp;[9000]" u="1" c="9000"/>
        <s v="[Project].[L2 - Project Code].&amp;[2300]" u="1" c="2300"/>
        <s v="[Project].[L2 - Project Code].&amp;[5300]" u="1" c="5300"/>
        <s v="[Project].[L2 - Project Code].&amp;[5700]" u="1" c="5700"/>
        <s v="[Project].[L2 - Project Code].&amp;[8800]" u="1" c="8800"/>
      </sharedItems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19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4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3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/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saveData="0" refreshedBy="Barbara Baumgartner" refreshedDate="42768.590309606479" backgroundQuery="1" createdVersion="4" refreshedVersion="4" minRefreshableVersion="3" recordCount="0" supportSubquery="1" supportAdvancedDrill="1">
  <cacheSource type="external" connectionId="1"/>
  <cacheFields count="20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80">
        <s v="[Project].[L2 - Project Code And Description].&amp;[0700  ASSEMBLY RESERVE - AREAWIDE]" c="0700  ASSEMBLY RESERVE - AREAWIDE"/>
        <s v="[Project].[L2 - Project Code And Description].&amp;[0700  ASSEMBLY RESERVE - F. 100]" c="0700  ASSEMBLY RESERVE - F. 100"/>
        <s v="[Project].[L2 - Project Code And Description].&amp;[1000  Bonds]" c="1000  Bonds"/>
        <s v="[Project].[L2 - Project Code And Description].&amp;[1000  BONDS - 1998 &amp; 1999 BOND ISSUE]" c="1000  BONDS - 1998 &amp; 1999 BOND ISSUE"/>
        <s v="[Project].[L2 - Project Code And Description].&amp;[1000  BONDS - 1998, 2004 &amp; 2005 SERIES A G.O.]" c="1000  BONDS - 1998, 2004 &amp; 2005 SERIES A G.O."/>
        <s v="[Project].[L2 - Project Code And Description].&amp;[1000  BONDS - 1999 SERIES A GENERAL OBLIGATION]" c="1000  BONDS - 1999 SERIES A GENERAL OBLIGATION"/>
        <s v="[Project].[L2 - Project Code And Description].&amp;[1000  BONDS - 2000 ISSUE &amp; 2001 SERIES B]" c="1000  BONDS - 2000 ISSUE &amp; 2001 SERIES B"/>
        <s v="[Project].[L2 - Project Code And Description].&amp;[1000  BONDS - 2001 BOND ISSUE]" c="1000  BONDS - 2001 BOND ISSUE"/>
        <s v="[Project].[L2 - Project Code And Description].&amp;[1000  BONDS - 2004 SERIES B GENERAL OBLIGATION]" c="1000  BONDS - 2004 SERIES B GENERAL OBLIGATION"/>
        <s v="[Project].[L2 - Project Code And Description].&amp;[1000  BONDS - 2006 SERIES B BOND ISSUE &amp; 2001 SERIES A (#DR-06-113)]" c="1000  BONDS - 2006 SERIES B BOND ISSUE &amp; 2001 SERIES A (#DR-06-113)"/>
        <s v="[Project].[L2 - Project Code And Description].&amp;[1000  BONDS (1998 &amp; 2004 SERIES A G.O.) #DR-03-142]" c="1000  BONDS (1998 &amp; 2004 SERIES A G.O.) #DR-03-142"/>
        <s v="[Project].[L2 - Project Code And Description].&amp;[1000  BONDS (1998, 1999, 2004 &amp; 2005 SERIES A G.O.) #DR-03-139]" c="1000  BONDS (1998, 1999, 2004 &amp; 2005 SERIES A G.O.) #DR-03-139"/>
        <s v="[Project].[L2 - Project Code And Description].&amp;[1000  BONDS (2004 SERIES A GENERAL OBLIGATION) #DR-03-144]" c="1000  BONDS (2004 SERIES A GENERAL OBLIGATION) #DR-03-144"/>
        <s v="[Project].[L2 - Project Code And Description].&amp;[1000  BONDS (2006 SERIES A BOND ISSUE) #DR-06-112]" c="1000  BONDS (2006 SERIES A BOND ISSUE) #DR-06-112"/>
        <s v="[Project].[L2 - Project Code And Description].&amp;[1000  BONDS (2006 SERIES A BOND ISSUE) #DR-06-114]" c="1000  BONDS (2006 SERIES A BOND ISSUE) #DR-06-114"/>
        <s v="[Project].[L2 - Project Code And Description].&amp;[1000  BONDS (2006 SERIES B BOND ISSUE) #DR-06-115]" c="1000  BONDS (2006 SERIES B BOND ISSUE) #DR-06-115"/>
        <s v="[Project].[L2 - Project Code And Description].&amp;[1000  BONDS (2009 SERIES A BOND ISSUE) #08-DR-116]" c="1000  BONDS (2009 SERIES A BOND ISSUE) #08-DR-116"/>
        <s v="[Project].[L2 - Project Code And Description].&amp;[1000  BONDS (2009 SERIES A BOND ISSUE) #08-DR-117]" c="1000  BONDS (2009 SERIES A BOND ISSUE) #08-DR-117"/>
        <s v="[Project].[L2 - Project Code And Description].&amp;[1000  BONDS (2009 SERIES A BOND ISSUE) #DR-08-115]" c="1000  BONDS (2009 SERIES A BOND ISSUE) #DR-08-115"/>
        <s v="[Project].[L2 - Project Code And Description].&amp;[1000  BONDS (2009 SERIES A BOND ISSUE) #DR-08-116]" c="1000  BONDS (2009 SERIES A BOND ISSUE) #DR-08-116"/>
        <s v="[Project].[L2 - Project Code And Description].&amp;[1000  BONDS (2011 SERIES A BOND ISSUE) #DR-11-102]" c="1000  BONDS (2011 SERIES A BOND ISSUE) #DR-11-102"/>
        <s v="[Project].[L2 - Project Code And Description].&amp;[1000  BONDS (2011 SERIES A BOND ISSUE) #DR-11-103]" c="1000  BONDS (2011 SERIES A BOND ISSUE) #DR-11-103"/>
        <s v="[Project].[L2 - Project Code And Description].&amp;[1000  BONDS (2011 SERIES A BOND ISSUE) #DR-11-104]" c="1000  BONDS (2011 SERIES A BOND ISSUE) #DR-11-104"/>
        <s v="[Project].[L2 - Project Code And Description].&amp;[1000  BONDS (2011 SERIES A BOND ISSUE) #DR-11-105]" c="1000  BONDS (2011 SERIES A BOND ISSUE) #DR-11-105"/>
        <s v="[Project].[L2 - Project Code And Description].&amp;[1000  BONDS (2012 &amp; 2013 SERIES A BOND ISSUE) #DR-12-110]" c="1000  BONDS (2012 &amp; 2013 SERIES A BOND ISSUE) #DR-12-110"/>
        <s v="[Project].[L2 - Project Code And Description].&amp;[1000  BONDS (2012 &amp; 2013 SERIES A BOND ISSUE) #DR-12-111]" c="1000  BONDS (2012 &amp; 2013 SERIES A BOND ISSUE) #DR-12-111"/>
        <s v="[Project].[L2 - Project Code And Description].&amp;[1000  BONDS (2012 &amp; 2013 SERIES A BOND ISSUE) #DR-12-113]" c="1000  BONDS (2012 &amp; 2013 SERIES A BOND ISSUE) #DR-12-113"/>
        <s v="[Project].[L2 - Project Code And Description].&amp;[1000  BONDS (2012 &amp; 2013 SERIES A BOND ISSUES) #DR-12-115]" c="1000  BONDS (2012 &amp; 2013 SERIES A BOND ISSUES) #DR-12-115"/>
        <s v="[Project].[L2 - Project Code And Description].&amp;[1000  BONDS (2012 &amp; 2013 SERIES A BOND ISSUES) #DR-12-116]" c="1000  BONDS (2012 &amp; 2013 SERIES A BOND ISSUES) #DR-12-116"/>
        <s v="[Project].[L2 - Project Code And Description].&amp;[1000  BONDS (2012 &amp; 2014 SERIES A &amp; B BOND ISSUE) #DR-12-112]" c="1000  BONDS (2012 &amp; 2014 SERIES A &amp; B BOND ISSUE) #DR-12-112"/>
        <s v="[Project].[L2 - Project Code And Description].&amp;[1000  BONDS (2012 &amp; 2014 SERIES A &amp; B BOND ISSUE) #DR-12-117]" c="1000  BONDS (2012 &amp; 2014 SERIES A &amp; B BOND ISSUE) #DR-12-117"/>
        <s v="[Project].[L2 - Project Code And Description].&amp;[1000  BONDS (2012 &amp; 2103 SERIES A BOND ISSUE) #DR-12-108]" c="1000  BONDS (2012 &amp; 2103 SERIES A BOND ISSUE) #DR-12-108"/>
        <s v="[Project].[L2 - Project Code And Description].&amp;[1000  BONDS (2012 SERIES A BOND ISSUE) #DR-12-107]" c="1000  BONDS (2012 SERIES A BOND ISSUE) #DR-12-107"/>
        <s v="[Project].[L2 - Project Code And Description].&amp;[1000  BONDS (2012 SERIES A BOND ISSUE) #DR-12-109]" c="1000  BONDS (2012 SERIES A BOND ISSUE) #DR-12-109"/>
        <s v="[Project].[L2 - Project Code And Description].&amp;[1000  BONDS (2012, 2014 &amp; 2015 SERIES A &amp; B BOND ISSUE) #DR-12-114]" c="1000  BONDS (2012, 2014 &amp; 2015 SERIES A &amp; B BOND ISSUE) #DR-12-114"/>
        <s v="[Project].[L2 - Project Code And Description].&amp;[1000  BONDS (2012, 2014 &amp; 2015 SERIES A &amp; B BOND ISSUE) #DR-12-118]" c="1000  BONDS (2012, 2014 &amp; 2015 SERIES A &amp; B BOND ISSUE) #DR-12-118"/>
        <s v="[Project].[L2 - Project Code And Description].&amp;[1000  BONDS (2013 &amp; 2014 SERIES A &amp; B BOND ISSUE) #DR-12-123]" c="1000  BONDS (2013 &amp; 2014 SERIES A &amp; B BOND ISSUE) #DR-12-123"/>
        <s v="[Project].[L2 - Project Code And Description].&amp;[1000  BONDS (2013 SERIES A BOND ISSUE) #DR-12-121]" c="1000  BONDS (2013 SERIES A BOND ISSUE) #DR-12-121"/>
        <s v="[Project].[L2 - Project Code And Description].&amp;[1000  BONDS (2013 SERIES A BOND ISSUE) #DR-12-125]" c="1000  BONDS (2013 SERIES A BOND ISSUE) #DR-12-125"/>
        <s v="[Project].[L2 - Project Code And Description].&amp;[1000  BONDS (2013, 2014 &amp; 2015 SERIES A &amp; B BOND ISSUE) #DR-12-119]" c="1000  BONDS (2013, 2014 &amp; 2015 SERIES A &amp; B BOND ISSUE) #DR-12-119"/>
        <s v="[Project].[L2 - Project Code And Description].&amp;[1000  BONDS (2014 &amp; 2015 SERIES B BOND ISSUE) #DR-12-120]" c="1000  BONDS (2014 &amp; 2015 SERIES B BOND ISSUE) #DR-12-120"/>
        <s v="[Project].[L2 - Project Code And Description].&amp;[1000  BONDS (2014 &amp; 2015 SERIES B BOND ISSUE) #DR-12-122]" c="1000  BONDS (2014 &amp; 2015 SERIES B BOND ISSUE) #DR-12-122"/>
        <s v="[Project].[L2 - Project Code And Description].&amp;[1000  BONDS (2014 &amp; 2015 SERIES B BOND ISSUE) #DR-12-127]" c="1000  BONDS (2014 &amp; 2015 SERIES B BOND ISSUE) #DR-12-127"/>
        <s v="[Project].[L2 - Project Code And Description].&amp;[1000  BONDS (2014 SERIES B BOND ISSUE) #DR-12-124]" c="1000  BONDS (2014 SERIES B BOND ISSUE) #DR-12-124"/>
        <s v="[Project].[L2 - Project Code And Description].&amp;[1000  BONDS (2014 SERIES B BOND ISSUE) #DR-12-126]" c="1000  BONDS (2014 SERIES B BOND ISSUE) #DR-12-126"/>
        <s v="[Project].[L2 - Project Code And Description].&amp;[1200  LEGAL SETTLEMENT PROCEEDS]" c="1200  LEGAL SETTLEMENT PROCEEDS"/>
        <s v="[Project].[L2 - Project Code And Description].&amp;[1800  AREAWIDE BUDGET APPROP.]" c="1800  AREAWIDE BUDGET APPROP."/>
        <s v="[Project].[L2 - Project Code And Description].&amp;[1800  AREAWIDE BUDGET APPROP. (30% MATCH FOR 57XX)]" c="1800  AREAWIDE BUDGET APPROP. (30% MATCH FOR 57XX)"/>
        <s v="[Project].[L2 - Project Code And Description].&amp;[1800  AREAWIDE BUDGET APPROPRIATION]" c="1800  AREAWIDE BUDGET APPROPRIATION"/>
        <s v="[Project].[L2 - Project Code And Description].&amp;[1800  AREAWIDE SCHOOL SITE ACQUISITION RESERVE]" c="1800  AREAWIDE SCHOOL SITE ACQUISITION RESERVE"/>
        <s v="[Project].[L2 - Project Code And Description].&amp;[2100  DISASTER/FUND BALANCE]" c="2100  DISASTER/FUND BALANCE"/>
        <s v="[Project].[L2 - Project Code And Description].&amp;[2100  Fund Bal Areawide Fund]" c="2100  Fund Bal Areawide Fund"/>
        <s v="[Project].[L2 - Project Code And Description].&amp;[2100  FUND BALANCE APPROP.-AREAWIDE]" c="2100  FUND BALANCE APPROP.-AREAWIDE"/>
        <s v="[Project].[L2 - Project Code And Description].&amp;[2100  LAND MANAGEMENT FUND BALANCE - FUND 203]" c="2100  LAND MANAGEMENT FUND BALANCE - FUND 203"/>
        <s v="[Project].[L2 - Project Code And Description].&amp;[2300  LAND MANAGEMENT APPROPRIATION]" c="2300  LAND MANAGEMENT APPROPRIATION"/>
        <s v="[Project].[L2 - Project Code And Description].&amp;[4200  OPERATING FUND TRANSFER - F. 204]" c="4200  OPERATING FUND TRANSFER - F. 204"/>
        <s v="[Project].[L2 - Project Code And Description].&amp;[4200  OPERATING TRANSFER - F. 203]" c="4200  OPERATING TRANSFER - F. 203"/>
        <s v="[Project].[L2 - Project Code And Description].&amp;[4200  OPERATING TRANSFER - F. 204]" c="4200  OPERATING TRANSFER - F. 204"/>
        <s v="[Project].[L2 - Project Code And Description].&amp;[4400  US DEPT. OF HOMELAND SEC. THROUGH AK DMVA, DHS&amp;EM]" c="4400  US DEPT. OF HOMELAND SEC. THROUGH AK DMVA, DHS&amp;EM"/>
        <s v="[Project].[L2 - Project Code And Description].&amp;[5300  INTEREST EARNINGS]" c="5300  INTEREST EARNINGS"/>
        <s v="[Project].[L2 - Project Code And Description].&amp;[5300  INTEREST INCOME]" c="5300  INTEREST INCOME"/>
        <s v="[Project].[L2 - Project Code And Description].&amp;[5500  ALASKA ENERGY AUTHORITY]" c="5500  ALASKA ENERGY AUTHORITY"/>
        <s v="[Project].[L2 - Project Code And Description].&amp;[5700  DEPARTMENT OF EDUCATION]" c="5700  DEPARTMENT OF EDUCATION"/>
        <s v="[Project].[L2 - Project Code And Description].&amp;[5700  DEPARTMENT OF EDUCATION (30% MATCH = 18XX)]" c="5700  DEPARTMENT OF EDUCATION (30% MATCH = 18XX)"/>
        <s v="[Project].[L2 - Project Code And Description].&amp;[6900  INSURANCE PROCEEDS]" c="6900  INSURANCE PROCEEDS"/>
        <s v="[Project].[L2 - Project Code And Description].&amp;[6900  STATE OF ALASKA, DOT]" c="6900  STATE OF ALASKA, DOT"/>
        <s v="[Project].[L2 - Project Code And Description].&amp;[6900  UNITED STATES DEPT. OF AGRICULTURE (LOAN FUNDS)]" c="6900  UNITED STATES DEPT. OF AGRICULTURE (LOAN FUNDS)"/>
        <s v="[Project].[L2 - Project Code And Description].&amp;[7900  SB46 NONMATCHING GRANT (#06-DC-217)]" c="7900  SB46 NONMATCHING GRANT (#06-DC-217)"/>
        <s v="[Project].[L2 - Project Code And Description].&amp;[7900  SB46 NONMATCHING GRANT (#06-DC-219)]" c="7900  SB46 NONMATCHING GRANT (#06-DC-219)"/>
        <s v="[Project].[L2 - Project Code And Description].&amp;[8500  SB231 (2007) LEGISLATIVE GRANT]" c="8500  SB231 (2007) LEGISLATIVE GRANT"/>
        <s v="[Project].[L2 - Project Code And Description].&amp;[8600  SB53 (2008) LEGISLATIVE GRANT]" c="8600  SB53 (2008) LEGISLATIVE GRANT"/>
        <s v="[Project].[L2 - Project Code And Description].&amp;[8700  SB221 (2009) LEGISLATIVE GRANT]" c="8700  SB221 (2009) LEGISLATIVE GRANT"/>
        <s v="[Project].[L2 - Project Code And Description].&amp;[8800  SB256 (2008) LEGISLATIVE GRANT]" c="8800  SB256 (2008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200  SB18 (FY2014) LEGISLATIVE GRANT]" c="9200  SB18 (FY2014) LEGISLATIVE GRANT"/>
        <s v="[Project].[L2 - Project Code And Description].&amp;[9200  SB18 (FY2014) LEGISLATIVE GRANTS]" c="9200  SB18 (FY2014) LEGISLATIVE GRANTS"/>
        <s v="[Project].[L2 - Project Code And Description].&amp;[9300  SB119 (2015) LEGISLATIVE GRANT]" c="9300  SB119 (2015) LEGISLATIVE GRANT"/>
      </sharedItems>
    </cacheField>
    <cacheField name="[Project].[L2 - Project Code].[L2 - Project Code]" caption="L2 - Project Code" numFmtId="0" hierarchy="193" level="1">
      <sharedItems count="30">
        <s v="[Project].[L2 - Project Code].&amp;[]" c=""/>
        <s v="[Project].[L2 - Project Code].&amp;[1000]" c="1000"/>
        <s v="[Project].[L2 - Project Code].&amp;[1400]" c="1400"/>
        <s v="[Project].[L2 - Project Code].&amp;[1800]" c="1800"/>
        <s v="[Project].[L2 - Project Code].&amp;[2100]" c="2100"/>
        <s v="[Project].[L2 - Project Code].&amp;[4200]" c="4200"/>
        <s v="[Project].[L2 - Project Code].&amp;[4900]" c="4900"/>
        <s v="[Project].[L2 - Project Code].&amp;[5000]" c="5000"/>
        <s v="[Project].[L2 - Project Code].&amp;[5300]" c="5300"/>
        <s v="[Project].[L2 - Project Code].&amp;[5500]" c="5500"/>
        <s v="[Project].[L2 - Project Code].&amp;[6100]" c="6100"/>
        <s v="[Project].[L2 - Project Code].&amp;[6600]" c="6600"/>
        <s v="[Project].[L2 - Project Code].&amp;[6900]" c="6900"/>
        <s v="[Project].[L2 - Project Code].&amp;[7500]" c="7500"/>
        <s v="[Project].[L2 - Project Code].&amp;[7600]" c="7600"/>
        <s v="[Project].[L2 - Project Code].&amp;[8500]" c="8500"/>
        <s v="[Project].[L2 - Project Code].&amp;[8700]" c="8700"/>
        <s v="[Project].[L2 - Project Code].&amp;[8900]" c="8900"/>
        <s v="[Project].[L2 - Project Code].&amp;[9000]" c="9000"/>
        <s v="[Project].[L2 - Project Code].&amp;[9100]" c="9100"/>
        <s v="[Project].[L2 - Project Code].&amp;[9200]" c="9200"/>
        <s v="[Project].[L2 - Project Code].&amp;[9300]" c="9300"/>
        <s v="[Project].[L2 - Project Code].&amp;[0700]" u="1" c="0700"/>
        <s v="[Project].[L2 - Project Code].&amp;[4400]" u="1" c="4400"/>
        <s v="[Project].[L2 - Project Code].&amp;[7900]" u="1" c="7900"/>
        <s v="[Project].[L2 - Project Code].&amp;[1200]" u="1" c="1200"/>
        <s v="[Project].[L2 - Project Code].&amp;[8600]" u="1" c="8600"/>
        <s v="[Project].[L2 - Project Code].&amp;[2300]" u="1" c="2300"/>
        <s v="[Project].[L2 - Project Code].&amp;[5700]" u="1" c="5700"/>
        <s v="[Project].[L2 - Project Code].&amp;[8800]" u="1" c="8800"/>
      </sharedItems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19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4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3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/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saveData="0" refreshedBy="Barbara Baumgartner" refreshedDate="42768.594254745367" backgroundQuery="1" createdVersion="4" refreshedVersion="4" minRefreshableVersion="3" recordCount="0" supportSubquery="1" supportAdvancedDrill="1">
  <cacheSource type="external" connectionId="1"/>
  <cacheFields count="20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80">
        <s v="[Project].[L2 - Project Code And Description].&amp;[0700  ASSEMBLY RESERVE - AREAWIDE]" c="0700  ASSEMBLY RESERVE - AREAWIDE"/>
        <s v="[Project].[L2 - Project Code And Description].&amp;[0700  ASSEMBLY RESERVE - F. 100]" c="0700  ASSEMBLY RESERVE - F. 100"/>
        <s v="[Project].[L2 - Project Code And Description].&amp;[1000  Bonds]" c="1000  Bonds"/>
        <s v="[Project].[L2 - Project Code And Description].&amp;[1000  BONDS - 1998 &amp; 1999 BOND ISSUE]" c="1000  BONDS - 1998 &amp; 1999 BOND ISSUE"/>
        <s v="[Project].[L2 - Project Code And Description].&amp;[1000  BONDS - 1998, 2004 &amp; 2005 SERIES A G.O.]" c="1000  BONDS - 1998, 2004 &amp; 2005 SERIES A G.O."/>
        <s v="[Project].[L2 - Project Code And Description].&amp;[1000  BONDS - 1999 SERIES A GENERAL OBLIGATION]" c="1000  BONDS - 1999 SERIES A GENERAL OBLIGATION"/>
        <s v="[Project].[L2 - Project Code And Description].&amp;[1000  BONDS - 2000 ISSUE &amp; 2001 SERIES B]" c="1000  BONDS - 2000 ISSUE &amp; 2001 SERIES B"/>
        <s v="[Project].[L2 - Project Code And Description].&amp;[1000  BONDS - 2001 BOND ISSUE]" c="1000  BONDS - 2001 BOND ISSUE"/>
        <s v="[Project].[L2 - Project Code And Description].&amp;[1000  BONDS - 2004 SERIES B GENERAL OBLIGATION]" c="1000  BONDS - 2004 SERIES B GENERAL OBLIGATION"/>
        <s v="[Project].[L2 - Project Code And Description].&amp;[1000  BONDS - 2006 SERIES B BOND ISSUE &amp; 2001 SERIES A (#DR-06-113)]" c="1000  BONDS - 2006 SERIES B BOND ISSUE &amp; 2001 SERIES A (#DR-06-113)"/>
        <s v="[Project].[L2 - Project Code And Description].&amp;[1000  BONDS (1998 &amp; 2004 SERIES A G.O.) #DR-03-142]" c="1000  BONDS (1998 &amp; 2004 SERIES A G.O.) #DR-03-142"/>
        <s v="[Project].[L2 - Project Code And Description].&amp;[1000  BONDS (1998, 1999, 2004 &amp; 2005 SERIES A G.O.) #DR-03-139]" c="1000  BONDS (1998, 1999, 2004 &amp; 2005 SERIES A G.O.) #DR-03-139"/>
        <s v="[Project].[L2 - Project Code And Description].&amp;[1000  BONDS (2004 SERIES A GENERAL OBLIGATION) #DR-03-144]" c="1000  BONDS (2004 SERIES A GENERAL OBLIGATION) #DR-03-144"/>
        <s v="[Project].[L2 - Project Code And Description].&amp;[1000  BONDS (2006 SERIES A BOND ISSUE) #DR-06-112]" c="1000  BONDS (2006 SERIES A BOND ISSUE) #DR-06-112"/>
        <s v="[Project].[L2 - Project Code And Description].&amp;[1000  BONDS (2006 SERIES A BOND ISSUE) #DR-06-114]" c="1000  BONDS (2006 SERIES A BOND ISSUE) #DR-06-114"/>
        <s v="[Project].[L2 - Project Code And Description].&amp;[1000  BONDS (2006 SERIES B BOND ISSUE) #DR-06-115]" c="1000  BONDS (2006 SERIES B BOND ISSUE) #DR-06-115"/>
        <s v="[Project].[L2 - Project Code And Description].&amp;[1000  BONDS (2009 SERIES A BOND ISSUE) #08-DR-116]" c="1000  BONDS (2009 SERIES A BOND ISSUE) #08-DR-116"/>
        <s v="[Project].[L2 - Project Code And Description].&amp;[1000  BONDS (2009 SERIES A BOND ISSUE) #08-DR-117]" c="1000  BONDS (2009 SERIES A BOND ISSUE) #08-DR-117"/>
        <s v="[Project].[L2 - Project Code And Description].&amp;[1000  BONDS (2009 SERIES A BOND ISSUE) #DR-08-115]" c="1000  BONDS (2009 SERIES A BOND ISSUE) #DR-08-115"/>
        <s v="[Project].[L2 - Project Code And Description].&amp;[1000  BONDS (2009 SERIES A BOND ISSUE) #DR-08-116]" c="1000  BONDS (2009 SERIES A BOND ISSUE) #DR-08-116"/>
        <s v="[Project].[L2 - Project Code And Description].&amp;[1000  BONDS (2011 SERIES A BOND ISSUE) #DR-11-102]" c="1000  BONDS (2011 SERIES A BOND ISSUE) #DR-11-102"/>
        <s v="[Project].[L2 - Project Code And Description].&amp;[1000  BONDS (2011 SERIES A BOND ISSUE) #DR-11-103]" c="1000  BONDS (2011 SERIES A BOND ISSUE) #DR-11-103"/>
        <s v="[Project].[L2 - Project Code And Description].&amp;[1000  BONDS (2011 SERIES A BOND ISSUE) #DR-11-104]" c="1000  BONDS (2011 SERIES A BOND ISSUE) #DR-11-104"/>
        <s v="[Project].[L2 - Project Code And Description].&amp;[1000  BONDS (2011 SERIES A BOND ISSUE) #DR-11-105]" c="1000  BONDS (2011 SERIES A BOND ISSUE) #DR-11-105"/>
        <s v="[Project].[L2 - Project Code And Description].&amp;[1000  BONDS (2012 &amp; 2013 SERIES A BOND ISSUE) #DR-12-110]" c="1000  BONDS (2012 &amp; 2013 SERIES A BOND ISSUE) #DR-12-110"/>
        <s v="[Project].[L2 - Project Code And Description].&amp;[1000  BONDS (2012 &amp; 2013 SERIES A BOND ISSUE) #DR-12-111]" c="1000  BONDS (2012 &amp; 2013 SERIES A BOND ISSUE) #DR-12-111"/>
        <s v="[Project].[L2 - Project Code And Description].&amp;[1000  BONDS (2012 &amp; 2013 SERIES A BOND ISSUE) #DR-12-113]" c="1000  BONDS (2012 &amp; 2013 SERIES A BOND ISSUE) #DR-12-113"/>
        <s v="[Project].[L2 - Project Code And Description].&amp;[1000  BONDS (2012 &amp; 2013 SERIES A BOND ISSUES) #DR-12-115]" c="1000  BONDS (2012 &amp; 2013 SERIES A BOND ISSUES) #DR-12-115"/>
        <s v="[Project].[L2 - Project Code And Description].&amp;[1000  BONDS (2012 &amp; 2013 SERIES A BOND ISSUES) #DR-12-116]" c="1000  BONDS (2012 &amp; 2013 SERIES A BOND ISSUES) #DR-12-116"/>
        <s v="[Project].[L2 - Project Code And Description].&amp;[1000  BONDS (2012 &amp; 2014 SERIES A &amp; B BOND ISSUE) #DR-12-112]" c="1000  BONDS (2012 &amp; 2014 SERIES A &amp; B BOND ISSUE) #DR-12-112"/>
        <s v="[Project].[L2 - Project Code And Description].&amp;[1000  BONDS (2012 &amp; 2014 SERIES A &amp; B BOND ISSUE) #DR-12-117]" c="1000  BONDS (2012 &amp; 2014 SERIES A &amp; B BOND ISSUE) #DR-12-117"/>
        <s v="[Project].[L2 - Project Code And Description].&amp;[1000  BONDS (2012 &amp; 2103 SERIES A BOND ISSUE) #DR-12-108]" c="1000  BONDS (2012 &amp; 2103 SERIES A BOND ISSUE) #DR-12-108"/>
        <s v="[Project].[L2 - Project Code And Description].&amp;[1000  BONDS (2012 SERIES A BOND ISSUE) #DR-12-107]" c="1000  BONDS (2012 SERIES A BOND ISSUE) #DR-12-107"/>
        <s v="[Project].[L2 - Project Code And Description].&amp;[1000  BONDS (2012 SERIES A BOND ISSUE) #DR-12-109]" c="1000  BONDS (2012 SERIES A BOND ISSUE) #DR-12-109"/>
        <s v="[Project].[L2 - Project Code And Description].&amp;[1000  BONDS (2012, 2014 &amp; 2015 SERIES A &amp; B BOND ISSUE) #DR-12-114]" c="1000  BONDS (2012, 2014 &amp; 2015 SERIES A &amp; B BOND ISSUE) #DR-12-114"/>
        <s v="[Project].[L2 - Project Code And Description].&amp;[1000  BONDS (2012, 2014 &amp; 2015 SERIES A &amp; B BOND ISSUE) #DR-12-118]" c="1000  BONDS (2012, 2014 &amp; 2015 SERIES A &amp; B BOND ISSUE) #DR-12-118"/>
        <s v="[Project].[L2 - Project Code And Description].&amp;[1000  BONDS (2013 &amp; 2014 SERIES A &amp; B BOND ISSUE) #DR-12-123]" c="1000  BONDS (2013 &amp; 2014 SERIES A &amp; B BOND ISSUE) #DR-12-123"/>
        <s v="[Project].[L2 - Project Code And Description].&amp;[1000  BONDS (2013 SERIES A BOND ISSUE) #DR-12-121]" c="1000  BONDS (2013 SERIES A BOND ISSUE) #DR-12-121"/>
        <s v="[Project].[L2 - Project Code And Description].&amp;[1000  BONDS (2013 SERIES A BOND ISSUE) #DR-12-125]" c="1000  BONDS (2013 SERIES A BOND ISSUE) #DR-12-125"/>
        <s v="[Project].[L2 - Project Code And Description].&amp;[1000  BONDS (2013, 2014 &amp; 2015 SERIES A &amp; B BOND ISSUE) #DR-12-119]" c="1000  BONDS (2013, 2014 &amp; 2015 SERIES A &amp; B BOND ISSUE) #DR-12-119"/>
        <s v="[Project].[L2 - Project Code And Description].&amp;[1000  BONDS (2014 &amp; 2015 SERIES B BOND ISSUE) #DR-12-120]" c="1000  BONDS (2014 &amp; 2015 SERIES B BOND ISSUE) #DR-12-120"/>
        <s v="[Project].[L2 - Project Code And Description].&amp;[1000  BONDS (2014 &amp; 2015 SERIES B BOND ISSUE) #DR-12-122]" c="1000  BONDS (2014 &amp; 2015 SERIES B BOND ISSUE) #DR-12-122"/>
        <s v="[Project].[L2 - Project Code And Description].&amp;[1000  BONDS (2014 &amp; 2015 SERIES B BOND ISSUE) #DR-12-127]" c="1000  BONDS (2014 &amp; 2015 SERIES B BOND ISSUE) #DR-12-127"/>
        <s v="[Project].[L2 - Project Code And Description].&amp;[1000  BONDS (2014 SERIES B BOND ISSUE) #DR-12-124]" c="1000  BONDS (2014 SERIES B BOND ISSUE) #DR-12-124"/>
        <s v="[Project].[L2 - Project Code And Description].&amp;[1000  BONDS (2014 SERIES B BOND ISSUE) #DR-12-126]" c="1000  BONDS (2014 SERIES B BOND ISSUE) #DR-12-126"/>
        <s v="[Project].[L2 - Project Code And Description].&amp;[1200  LEGAL SETTLEMENT PROCEEDS]" c="1200  LEGAL SETTLEMENT PROCEEDS"/>
        <s v="[Project].[L2 - Project Code And Description].&amp;[1800  AREAWIDE BUDGET APPROP.]" c="1800  AREAWIDE BUDGET APPROP."/>
        <s v="[Project].[L2 - Project Code And Description].&amp;[1800  AREAWIDE BUDGET APPROP. (30% MATCH FOR 57XX)]" c="1800  AREAWIDE BUDGET APPROP. (30% MATCH FOR 57XX)"/>
        <s v="[Project].[L2 - Project Code And Description].&amp;[1800  AREAWIDE BUDGET APPROPRIATION]" c="1800  AREAWIDE BUDGET APPROPRIATION"/>
        <s v="[Project].[L2 - Project Code And Description].&amp;[1800  AREAWIDE SCHOOL SITE ACQUISITION RESERVE]" c="1800  AREAWIDE SCHOOL SITE ACQUISITION RESERVE"/>
        <s v="[Project].[L2 - Project Code And Description].&amp;[2100  DISASTER/FUND BALANCE]" c="2100  DISASTER/FUND BALANCE"/>
        <s v="[Project].[L2 - Project Code And Description].&amp;[2100  Fund Bal Areawide Fund]" c="2100  Fund Bal Areawide Fund"/>
        <s v="[Project].[L2 - Project Code And Description].&amp;[2100  FUND BALANCE APPROP.-AREAWIDE]" c="2100  FUND BALANCE APPROP.-AREAWIDE"/>
        <s v="[Project].[L2 - Project Code And Description].&amp;[2100  LAND MANAGEMENT FUND BALANCE - FUND 203]" c="2100  LAND MANAGEMENT FUND BALANCE - FUND 203"/>
        <s v="[Project].[L2 - Project Code And Description].&amp;[2300  LAND MANAGEMENT APPROPRIATION]" c="2300  LAND MANAGEMENT APPROPRIATION"/>
        <s v="[Project].[L2 - Project Code And Description].&amp;[4200  OPERATING FUND TRANSFER - F. 204]" c="4200  OPERATING FUND TRANSFER - F. 204"/>
        <s v="[Project].[L2 - Project Code And Description].&amp;[4200  OPERATING TRANSFER - F. 203]" c="4200  OPERATING TRANSFER - F. 203"/>
        <s v="[Project].[L2 - Project Code And Description].&amp;[4200  OPERATING TRANSFER - F. 204]" c="4200  OPERATING TRANSFER - F. 204"/>
        <s v="[Project].[L2 - Project Code And Description].&amp;[4400  US DEPT. OF HOMELAND SEC. THROUGH AK DMVA, DHS&amp;EM]" c="4400  US DEPT. OF HOMELAND SEC. THROUGH AK DMVA, DHS&amp;EM"/>
        <s v="[Project].[L2 - Project Code And Description].&amp;[5300  INTEREST EARNINGS]" c="5300  INTEREST EARNINGS"/>
        <s v="[Project].[L2 - Project Code And Description].&amp;[5300  INTEREST INCOME]" c="5300  INTEREST INCOME"/>
        <s v="[Project].[L2 - Project Code And Description].&amp;[5500  ALASKA ENERGY AUTHORITY]" c="5500  ALASKA ENERGY AUTHORITY"/>
        <s v="[Project].[L2 - Project Code And Description].&amp;[5700  DEPARTMENT OF EDUCATION]" c="5700  DEPARTMENT OF EDUCATION"/>
        <s v="[Project].[L2 - Project Code And Description].&amp;[5700  DEPARTMENT OF EDUCATION (30% MATCH = 18XX)]" c="5700  DEPARTMENT OF EDUCATION (30% MATCH = 18XX)"/>
        <s v="[Project].[L2 - Project Code And Description].&amp;[6900  INSURANCE PROCEEDS]" c="6900  INSURANCE PROCEEDS"/>
        <s v="[Project].[L2 - Project Code And Description].&amp;[6900  STATE OF ALASKA, DOT]" c="6900  STATE OF ALASKA, DOT"/>
        <s v="[Project].[L2 - Project Code And Description].&amp;[6900  UNITED STATES DEPT. OF AGRICULTURE (LOAN FUNDS)]" c="6900  UNITED STATES DEPT. OF AGRICULTURE (LOAN FUNDS)"/>
        <s v="[Project].[L2 - Project Code And Description].&amp;[7900  SB46 NONMATCHING GRANT (#06-DC-217)]" c="7900  SB46 NONMATCHING GRANT (#06-DC-217)"/>
        <s v="[Project].[L2 - Project Code And Description].&amp;[7900  SB46 NONMATCHING GRANT (#06-DC-219)]" c="7900  SB46 NONMATCHING GRANT (#06-DC-219)"/>
        <s v="[Project].[L2 - Project Code And Description].&amp;[8500  SB231 (2007) LEGISLATIVE GRANT]" c="8500  SB231 (2007) LEGISLATIVE GRANT"/>
        <s v="[Project].[L2 - Project Code And Description].&amp;[8600  SB53 (2008) LEGISLATIVE GRANT]" c="8600  SB53 (2008) LEGISLATIVE GRANT"/>
        <s v="[Project].[L2 - Project Code And Description].&amp;[8700  SB221 (2009) LEGISLATIVE GRANT]" c="8700  SB221 (2009) LEGISLATIVE GRANT"/>
        <s v="[Project].[L2 - Project Code And Description].&amp;[8800  SB256 (2008) LEGISLATIVE GRANT]" c="8800  SB256 (2008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200  SB18 (FY2014) LEGISLATIVE GRANT]" c="9200  SB18 (FY2014) LEGISLATIVE GRANT"/>
        <s v="[Project].[L2 - Project Code And Description].&amp;[9200  SB18 (FY2014) LEGISLATIVE GRANTS]" c="9200  SB18 (FY2014) LEGISLATIVE GRANTS"/>
        <s v="[Project].[L2 - Project Code And Description].&amp;[9300  SB119 (2015) LEGISLATIVE GRANT]" c="9300  SB119 (2015) LEGISLATIVE GRANT"/>
      </sharedItems>
    </cacheField>
    <cacheField name="[Project].[L2 - Project Code].[L2 - Project Code]" caption="L2 - Project Code" numFmtId="0" hierarchy="193" level="1">
      <sharedItems count="31">
        <s v="[Project].[L2 - Project Code].&amp;[]" c=""/>
        <s v="[Project].[L2 - Project Code].&amp;[0100]" c="0100"/>
        <s v="[Project].[L2 - Project Code].&amp;[0700]" c="0700"/>
        <s v="[Project].[L2 - Project Code].&amp;[1000]" c="1000"/>
        <s v="[Project].[L2 - Project Code].&amp;[1800]" c="1800"/>
        <s v="[Project].[L2 - Project Code].&amp;[1900]" c="1900"/>
        <s v="[Project].[L2 - Project Code].&amp;[2100]" c="2100"/>
        <s v="[Project].[L2 - Project Code].&amp;[2200]" c="2200"/>
        <s v="[Project].[L2 - Project Code].&amp;[2300]" c="2300"/>
        <s v="[Project].[L2 - Project Code].&amp;[4200]" c="4200"/>
        <s v="[Project].[L2 - Project Code].&amp;[5000]" c="5000"/>
        <s v="[Project].[L2 - Project Code].&amp;[5300]" c="5300"/>
        <s v="[Project].[L2 - Project Code].&amp;[6100]" c="6100"/>
        <s v="[Project].[L2 - Project Code].&amp;[6600]" c="6600"/>
        <s v="[Project].[L2 - Project Code].&amp;[7200]" c="7200"/>
        <s v="[Project].[L2 - Project Code].&amp;[7800]" c="7800"/>
        <s v="[Project].[L2 - Project Code].&amp;[8500]" c="8500"/>
        <s v="[Project].[L2 - Project Code].&amp;[8900]" c="8900"/>
        <s v="[Project].[L2 - Project Code].&amp;[9100]" c="9100"/>
        <s v="[Project].[L2 - Project Code].&amp;[9200]" c="9200"/>
        <s v="[Project].[L2 - Project Code].&amp;[9300]" c="9300"/>
        <s v="[Project].[L2 - Project Code].&amp;[5500]" u="1" c="5500"/>
        <s v="[Project].[L2 - Project Code].&amp;[6900]" u="1" c="6900"/>
        <s v="[Project].[L2 - Project Code].&amp;[8700]" u="1" c="8700"/>
        <s v="[Project].[L2 - Project Code].&amp;[9000]" u="1" c="9000"/>
        <s v="[Project].[L2 - Project Code].&amp;[4400]" u="1" c="4400"/>
        <s v="[Project].[L2 - Project Code].&amp;[7900]" u="1" c="7900"/>
        <s v="[Project].[L2 - Project Code].&amp;[1200]" u="1" c="1200"/>
        <s v="[Project].[L2 - Project Code].&amp;[8600]" u="1" c="8600"/>
        <s v="[Project].[L2 - Project Code].&amp;[5700]" u="1" c="5700"/>
        <s v="[Project].[L2 - Project Code].&amp;[8800]" u="1" c="8800"/>
      </sharedItems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19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4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3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/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saveData="0" refreshedBy="Barbara Baumgartner" refreshedDate="42768.597728703702" backgroundQuery="1" createdVersion="4" refreshedVersion="4" minRefreshableVersion="3" recordCount="0" supportSubquery="1" supportAdvancedDrill="1">
  <cacheSource type="external" connectionId="1"/>
  <cacheFields count="20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80">
        <s v="[Project].[L2 - Project Code And Description].&amp;[0700  ASSEMBLY RESERVE - AREAWIDE]" c="0700  ASSEMBLY RESERVE - AREAWIDE"/>
        <s v="[Project].[L2 - Project Code And Description].&amp;[0700  ASSEMBLY RESERVE - F. 100]" c="0700  ASSEMBLY RESERVE - F. 100"/>
        <s v="[Project].[L2 - Project Code And Description].&amp;[1000  Bonds]" c="1000  Bonds"/>
        <s v="[Project].[L2 - Project Code And Description].&amp;[1000  BONDS - 1998 &amp; 1999 BOND ISSUE]" c="1000  BONDS - 1998 &amp; 1999 BOND ISSUE"/>
        <s v="[Project].[L2 - Project Code And Description].&amp;[1000  BONDS - 1998, 2004 &amp; 2005 SERIES A G.O.]" c="1000  BONDS - 1998, 2004 &amp; 2005 SERIES A G.O."/>
        <s v="[Project].[L2 - Project Code And Description].&amp;[1000  BONDS - 1999 SERIES A GENERAL OBLIGATION]" c="1000  BONDS - 1999 SERIES A GENERAL OBLIGATION"/>
        <s v="[Project].[L2 - Project Code And Description].&amp;[1000  BONDS - 2000 ISSUE &amp; 2001 SERIES B]" c="1000  BONDS - 2000 ISSUE &amp; 2001 SERIES B"/>
        <s v="[Project].[L2 - Project Code And Description].&amp;[1000  BONDS - 2001 BOND ISSUE]" c="1000  BONDS - 2001 BOND ISSUE"/>
        <s v="[Project].[L2 - Project Code And Description].&amp;[1000  BONDS - 2004 SERIES B GENERAL OBLIGATION]" c="1000  BONDS - 2004 SERIES B GENERAL OBLIGATION"/>
        <s v="[Project].[L2 - Project Code And Description].&amp;[1000  BONDS - 2006 SERIES B BOND ISSUE &amp; 2001 SERIES A (#DR-06-113)]" c="1000  BONDS - 2006 SERIES B BOND ISSUE &amp; 2001 SERIES A (#DR-06-113)"/>
        <s v="[Project].[L2 - Project Code And Description].&amp;[1000  BONDS (1998 &amp; 2004 SERIES A G.O.) #DR-03-142]" c="1000  BONDS (1998 &amp; 2004 SERIES A G.O.) #DR-03-142"/>
        <s v="[Project].[L2 - Project Code And Description].&amp;[1000  BONDS (1998, 1999, 2004 &amp; 2005 SERIES A G.O.) #DR-03-139]" c="1000  BONDS (1998, 1999, 2004 &amp; 2005 SERIES A G.O.) #DR-03-139"/>
        <s v="[Project].[L2 - Project Code And Description].&amp;[1000  BONDS (2004 SERIES A GENERAL OBLIGATION) #DR-03-144]" c="1000  BONDS (2004 SERIES A GENERAL OBLIGATION) #DR-03-144"/>
        <s v="[Project].[L2 - Project Code And Description].&amp;[1000  BONDS (2006 SERIES A BOND ISSUE) #DR-06-112]" c="1000  BONDS (2006 SERIES A BOND ISSUE) #DR-06-112"/>
        <s v="[Project].[L2 - Project Code And Description].&amp;[1000  BONDS (2006 SERIES A BOND ISSUE) #DR-06-114]" c="1000  BONDS (2006 SERIES A BOND ISSUE) #DR-06-114"/>
        <s v="[Project].[L2 - Project Code And Description].&amp;[1000  BONDS (2006 SERIES B BOND ISSUE) #DR-06-115]" c="1000  BONDS (2006 SERIES B BOND ISSUE) #DR-06-115"/>
        <s v="[Project].[L2 - Project Code And Description].&amp;[1000  BONDS (2009 SERIES A BOND ISSUE) #08-DR-116]" c="1000  BONDS (2009 SERIES A BOND ISSUE) #08-DR-116"/>
        <s v="[Project].[L2 - Project Code And Description].&amp;[1000  BONDS (2009 SERIES A BOND ISSUE) #08-DR-117]" c="1000  BONDS (2009 SERIES A BOND ISSUE) #08-DR-117"/>
        <s v="[Project].[L2 - Project Code And Description].&amp;[1000  BONDS (2009 SERIES A BOND ISSUE) #DR-08-115]" c="1000  BONDS (2009 SERIES A BOND ISSUE) #DR-08-115"/>
        <s v="[Project].[L2 - Project Code And Description].&amp;[1000  BONDS (2009 SERIES A BOND ISSUE) #DR-08-116]" c="1000  BONDS (2009 SERIES A BOND ISSUE) #DR-08-116"/>
        <s v="[Project].[L2 - Project Code And Description].&amp;[1000  BONDS (2011 SERIES A BOND ISSUE) #DR-11-102]" c="1000  BONDS (2011 SERIES A BOND ISSUE) #DR-11-102"/>
        <s v="[Project].[L2 - Project Code And Description].&amp;[1000  BONDS (2011 SERIES A BOND ISSUE) #DR-11-103]" c="1000  BONDS (2011 SERIES A BOND ISSUE) #DR-11-103"/>
        <s v="[Project].[L2 - Project Code And Description].&amp;[1000  BONDS (2011 SERIES A BOND ISSUE) #DR-11-104]" c="1000  BONDS (2011 SERIES A BOND ISSUE) #DR-11-104"/>
        <s v="[Project].[L2 - Project Code And Description].&amp;[1000  BONDS (2011 SERIES A BOND ISSUE) #DR-11-105]" c="1000  BONDS (2011 SERIES A BOND ISSUE) #DR-11-105"/>
        <s v="[Project].[L2 - Project Code And Description].&amp;[1000  BONDS (2012 &amp; 2013 SERIES A BOND ISSUE) #DR-12-110]" c="1000  BONDS (2012 &amp; 2013 SERIES A BOND ISSUE) #DR-12-110"/>
        <s v="[Project].[L2 - Project Code And Description].&amp;[1000  BONDS (2012 &amp; 2013 SERIES A BOND ISSUE) #DR-12-111]" c="1000  BONDS (2012 &amp; 2013 SERIES A BOND ISSUE) #DR-12-111"/>
        <s v="[Project].[L2 - Project Code And Description].&amp;[1000  BONDS (2012 &amp; 2013 SERIES A BOND ISSUE) #DR-12-113]" c="1000  BONDS (2012 &amp; 2013 SERIES A BOND ISSUE) #DR-12-113"/>
        <s v="[Project].[L2 - Project Code And Description].&amp;[1000  BONDS (2012 &amp; 2013 SERIES A BOND ISSUES) #DR-12-115]" c="1000  BONDS (2012 &amp; 2013 SERIES A BOND ISSUES) #DR-12-115"/>
        <s v="[Project].[L2 - Project Code And Description].&amp;[1000  BONDS (2012 &amp; 2013 SERIES A BOND ISSUES) #DR-12-116]" c="1000  BONDS (2012 &amp; 2013 SERIES A BOND ISSUES) #DR-12-116"/>
        <s v="[Project].[L2 - Project Code And Description].&amp;[1000  BONDS (2012 &amp; 2014 SERIES A &amp; B BOND ISSUE) #DR-12-112]" c="1000  BONDS (2012 &amp; 2014 SERIES A &amp; B BOND ISSUE) #DR-12-112"/>
        <s v="[Project].[L2 - Project Code And Description].&amp;[1000  BONDS (2012 &amp; 2014 SERIES A &amp; B BOND ISSUE) #DR-12-117]" c="1000  BONDS (2012 &amp; 2014 SERIES A &amp; B BOND ISSUE) #DR-12-117"/>
        <s v="[Project].[L2 - Project Code And Description].&amp;[1000  BONDS (2012 &amp; 2103 SERIES A BOND ISSUE) #DR-12-108]" c="1000  BONDS (2012 &amp; 2103 SERIES A BOND ISSUE) #DR-12-108"/>
        <s v="[Project].[L2 - Project Code And Description].&amp;[1000  BONDS (2012 SERIES A BOND ISSUE) #DR-12-107]" c="1000  BONDS (2012 SERIES A BOND ISSUE) #DR-12-107"/>
        <s v="[Project].[L2 - Project Code And Description].&amp;[1000  BONDS (2012 SERIES A BOND ISSUE) #DR-12-109]" c="1000  BONDS (2012 SERIES A BOND ISSUE) #DR-12-109"/>
        <s v="[Project].[L2 - Project Code And Description].&amp;[1000  BONDS (2012, 2014 &amp; 2015 SERIES A &amp; B BOND ISSUE) #DR-12-114]" c="1000  BONDS (2012, 2014 &amp; 2015 SERIES A &amp; B BOND ISSUE) #DR-12-114"/>
        <s v="[Project].[L2 - Project Code And Description].&amp;[1000  BONDS (2012, 2014 &amp; 2015 SERIES A &amp; B BOND ISSUE) #DR-12-118]" c="1000  BONDS (2012, 2014 &amp; 2015 SERIES A &amp; B BOND ISSUE) #DR-12-118"/>
        <s v="[Project].[L2 - Project Code And Description].&amp;[1000  BONDS (2013 &amp; 2014 SERIES A &amp; B BOND ISSUE) #DR-12-123]" c="1000  BONDS (2013 &amp; 2014 SERIES A &amp; B BOND ISSUE) #DR-12-123"/>
        <s v="[Project].[L2 - Project Code And Description].&amp;[1000  BONDS (2013 SERIES A BOND ISSUE) #DR-12-121]" c="1000  BONDS (2013 SERIES A BOND ISSUE) #DR-12-121"/>
        <s v="[Project].[L2 - Project Code And Description].&amp;[1000  BONDS (2013 SERIES A BOND ISSUE) #DR-12-125]" c="1000  BONDS (2013 SERIES A BOND ISSUE) #DR-12-125"/>
        <s v="[Project].[L2 - Project Code And Description].&amp;[1000  BONDS (2013, 2014 &amp; 2015 SERIES A &amp; B BOND ISSUE) #DR-12-119]" c="1000  BONDS (2013, 2014 &amp; 2015 SERIES A &amp; B BOND ISSUE) #DR-12-119"/>
        <s v="[Project].[L2 - Project Code And Description].&amp;[1000  BONDS (2014 &amp; 2015 SERIES B BOND ISSUE) #DR-12-120]" c="1000  BONDS (2014 &amp; 2015 SERIES B BOND ISSUE) #DR-12-120"/>
        <s v="[Project].[L2 - Project Code And Description].&amp;[1000  BONDS (2014 &amp; 2015 SERIES B BOND ISSUE) #DR-12-122]" c="1000  BONDS (2014 &amp; 2015 SERIES B BOND ISSUE) #DR-12-122"/>
        <s v="[Project].[L2 - Project Code And Description].&amp;[1000  BONDS (2014 &amp; 2015 SERIES B BOND ISSUE) #DR-12-127]" c="1000  BONDS (2014 &amp; 2015 SERIES B BOND ISSUE) #DR-12-127"/>
        <s v="[Project].[L2 - Project Code And Description].&amp;[1000  BONDS (2014 SERIES B BOND ISSUE) #DR-12-124]" c="1000  BONDS (2014 SERIES B BOND ISSUE) #DR-12-124"/>
        <s v="[Project].[L2 - Project Code And Description].&amp;[1000  BONDS (2014 SERIES B BOND ISSUE) #DR-12-126]" c="1000  BONDS (2014 SERIES B BOND ISSUE) #DR-12-126"/>
        <s v="[Project].[L2 - Project Code And Description].&amp;[1200  LEGAL SETTLEMENT PROCEEDS]" c="1200  LEGAL SETTLEMENT PROCEEDS"/>
        <s v="[Project].[L2 - Project Code And Description].&amp;[1800  AREAWIDE BUDGET APPROP.]" c="1800  AREAWIDE BUDGET APPROP."/>
        <s v="[Project].[L2 - Project Code And Description].&amp;[1800  AREAWIDE BUDGET APPROP. (30% MATCH FOR 57XX)]" c="1800  AREAWIDE BUDGET APPROP. (30% MATCH FOR 57XX)"/>
        <s v="[Project].[L2 - Project Code And Description].&amp;[1800  AREAWIDE BUDGET APPROPRIATION]" c="1800  AREAWIDE BUDGET APPROPRIATION"/>
        <s v="[Project].[L2 - Project Code And Description].&amp;[1800  AREAWIDE SCHOOL SITE ACQUISITION RESERVE]" c="1800  AREAWIDE SCHOOL SITE ACQUISITION RESERVE"/>
        <s v="[Project].[L2 - Project Code And Description].&amp;[2100  DISASTER/FUND BALANCE]" c="2100  DISASTER/FUND BALANCE"/>
        <s v="[Project].[L2 - Project Code And Description].&amp;[2100  Fund Bal Areawide Fund]" c="2100  Fund Bal Areawide Fund"/>
        <s v="[Project].[L2 - Project Code And Description].&amp;[2100  FUND BALANCE APPROP.-AREAWIDE]" c="2100  FUND BALANCE APPROP.-AREAWIDE"/>
        <s v="[Project].[L2 - Project Code And Description].&amp;[2100  LAND MANAGEMENT FUND BALANCE - FUND 203]" c="2100  LAND MANAGEMENT FUND BALANCE - FUND 203"/>
        <s v="[Project].[L2 - Project Code And Description].&amp;[2300  LAND MANAGEMENT APPROPRIATION]" c="2300  LAND MANAGEMENT APPROPRIATION"/>
        <s v="[Project].[L2 - Project Code And Description].&amp;[4200  OPERATING FUND TRANSFER - F. 204]" c="4200  OPERATING FUND TRANSFER - F. 204"/>
        <s v="[Project].[L2 - Project Code And Description].&amp;[4200  OPERATING TRANSFER - F. 203]" c="4200  OPERATING TRANSFER - F. 203"/>
        <s v="[Project].[L2 - Project Code And Description].&amp;[4200  OPERATING TRANSFER - F. 204]" c="4200  OPERATING TRANSFER - F. 204"/>
        <s v="[Project].[L2 - Project Code And Description].&amp;[4400  US DEPT. OF HOMELAND SEC. THROUGH AK DMVA, DHS&amp;EM]" c="4400  US DEPT. OF HOMELAND SEC. THROUGH AK DMVA, DHS&amp;EM"/>
        <s v="[Project].[L2 - Project Code And Description].&amp;[5300  INTEREST EARNINGS]" c="5300  INTEREST EARNINGS"/>
        <s v="[Project].[L2 - Project Code And Description].&amp;[5300  INTEREST INCOME]" c="5300  INTEREST INCOME"/>
        <s v="[Project].[L2 - Project Code And Description].&amp;[5500  ALASKA ENERGY AUTHORITY]" c="5500  ALASKA ENERGY AUTHORITY"/>
        <s v="[Project].[L2 - Project Code And Description].&amp;[5700  DEPARTMENT OF EDUCATION]" c="5700  DEPARTMENT OF EDUCATION"/>
        <s v="[Project].[L2 - Project Code And Description].&amp;[5700  DEPARTMENT OF EDUCATION (30% MATCH = 18XX)]" c="5700  DEPARTMENT OF EDUCATION (30% MATCH = 18XX)"/>
        <s v="[Project].[L2 - Project Code And Description].&amp;[6900  INSURANCE PROCEEDS]" c="6900  INSURANCE PROCEEDS"/>
        <s v="[Project].[L2 - Project Code And Description].&amp;[6900  STATE OF ALASKA, DOT]" c="6900  STATE OF ALASKA, DOT"/>
        <s v="[Project].[L2 - Project Code And Description].&amp;[6900  UNITED STATES DEPT. OF AGRICULTURE (LOAN FUNDS)]" c="6900  UNITED STATES DEPT. OF AGRICULTURE (LOAN FUNDS)"/>
        <s v="[Project].[L2 - Project Code And Description].&amp;[7900  SB46 NONMATCHING GRANT (#06-DC-217)]" c="7900  SB46 NONMATCHING GRANT (#06-DC-217)"/>
        <s v="[Project].[L2 - Project Code And Description].&amp;[7900  SB46 NONMATCHING GRANT (#06-DC-219)]" c="7900  SB46 NONMATCHING GRANT (#06-DC-219)"/>
        <s v="[Project].[L2 - Project Code And Description].&amp;[8500  SB231 (2007) LEGISLATIVE GRANT]" c="8500  SB231 (2007) LEGISLATIVE GRANT"/>
        <s v="[Project].[L2 - Project Code And Description].&amp;[8600  SB53 (2008) LEGISLATIVE GRANT]" c="8600  SB53 (2008) LEGISLATIVE GRANT"/>
        <s v="[Project].[L2 - Project Code And Description].&amp;[8700  SB221 (2009) LEGISLATIVE GRANT]" c="8700  SB221 (2009) LEGISLATIVE GRANT"/>
        <s v="[Project].[L2 - Project Code And Description].&amp;[8800  SB256 (2008) LEGISLATIVE GRANT]" c="8800  SB256 (2008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200  SB18 (FY2014) LEGISLATIVE GRANT]" c="9200  SB18 (FY2014) LEGISLATIVE GRANT"/>
        <s v="[Project].[L2 - Project Code And Description].&amp;[9200  SB18 (FY2014) LEGISLATIVE GRANTS]" c="9200  SB18 (FY2014) LEGISLATIVE GRANTS"/>
        <s v="[Project].[L2 - Project Code And Description].&amp;[9300  SB119 (2015) LEGISLATIVE GRANT]" c="9300  SB119 (2015) LEGISLATIVE GRANT"/>
      </sharedItems>
    </cacheField>
    <cacheField name="[Project].[L2 - Project Code].[L2 - Project Code]" caption="L2 - Project Code" numFmtId="0" hierarchy="193" level="1">
      <sharedItems count="32">
        <s v="[Project].[L2 - Project Code].&amp;[]" c=""/>
        <s v="[Project].[L2 - Project Code].&amp;[1000]" c="1000"/>
        <s v="[Project].[L2 - Project Code].&amp;[1800]" c="1800"/>
        <s v="[Project].[L2 - Project Code].&amp;[1900]" c="1900"/>
        <s v="[Project].[L2 - Project Code].&amp;[2100]" c="2100"/>
        <s v="[Project].[L2 - Project Code].&amp;[2300]" c="2300"/>
        <s v="[Project].[L2 - Project Code].&amp;[4200]" c="4200"/>
        <s v="[Project].[L2 - Project Code].&amp;[4500]" c="4500"/>
        <s v="[Project].[L2 - Project Code].&amp;[5000]" c="5000"/>
        <s v="[Project].[L2 - Project Code].&amp;[5700]" c="5700"/>
        <s v="[Project].[L2 - Project Code].&amp;[6100]" c="6100"/>
        <s v="[Project].[L2 - Project Code].&amp;[6600]" c="6600"/>
        <s v="[Project].[L2 - Project Code].&amp;[7000]" c="7000"/>
        <s v="[Project].[L2 - Project Code].&amp;[7100]" c="7100"/>
        <s v="[Project].[L2 - Project Code].&amp;[7400]" c="7400"/>
        <s v="[Project].[L2 - Project Code].&amp;[7800]" c="7800"/>
        <s v="[Project].[L2 - Project Code].&amp;[8900]" c="8900"/>
        <s v="[Project].[L2 - Project Code].&amp;[0700]" u="1" c="0700"/>
        <s v="[Project].[L2 - Project Code].&amp;[5300]" u="1" c="5300"/>
        <s v="[Project].[L2 - Project Code].&amp;[8500]" u="1" c="8500"/>
        <s v="[Project].[L2 - Project Code].&amp;[9100]" u="1" c="9100"/>
        <s v="[Project].[L2 - Project Code].&amp;[9200]" u="1" c="9200"/>
        <s v="[Project].[L2 - Project Code].&amp;[9300]" u="1" c="9300"/>
        <s v="[Project].[L2 - Project Code].&amp;[5500]" u="1" c="5500"/>
        <s v="[Project].[L2 - Project Code].&amp;[6900]" u="1" c="6900"/>
        <s v="[Project].[L2 - Project Code].&amp;[8700]" u="1" c="8700"/>
        <s v="[Project].[L2 - Project Code].&amp;[9000]" u="1" c="9000"/>
        <s v="[Project].[L2 - Project Code].&amp;[4400]" u="1" c="4400"/>
        <s v="[Project].[L2 - Project Code].&amp;[7900]" u="1" c="7900"/>
        <s v="[Project].[L2 - Project Code].&amp;[1200]" u="1" c="1200"/>
        <s v="[Project].[L2 - Project Code].&amp;[8600]" u="1" c="8600"/>
        <s v="[Project].[L2 - Project Code].&amp;[8800]" u="1" c="8800"/>
      </sharedItems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19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4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3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/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saveData="0" refreshedBy="Barbara Baumgartner" refreshedDate="42768.600427546298" backgroundQuery="1" createdVersion="4" refreshedVersion="4" minRefreshableVersion="3" recordCount="0" supportSubquery="1" supportAdvancedDrill="1">
  <cacheSource type="external" connectionId="1"/>
  <cacheFields count="20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80">
        <s v="[Project].[L2 - Project Code And Description].&amp;[0700  ASSEMBLY RESERVE - AREAWIDE]" c="0700  ASSEMBLY RESERVE - AREAWIDE"/>
        <s v="[Project].[L2 - Project Code And Description].&amp;[0700  ASSEMBLY RESERVE - F. 100]" c="0700  ASSEMBLY RESERVE - F. 100"/>
        <s v="[Project].[L2 - Project Code And Description].&amp;[1000  Bonds]" c="1000  Bonds"/>
        <s v="[Project].[L2 - Project Code And Description].&amp;[1000  BONDS - 1998 &amp; 1999 BOND ISSUE]" c="1000  BONDS - 1998 &amp; 1999 BOND ISSUE"/>
        <s v="[Project].[L2 - Project Code And Description].&amp;[1000  BONDS - 1998, 2004 &amp; 2005 SERIES A G.O.]" c="1000  BONDS - 1998, 2004 &amp; 2005 SERIES A G.O."/>
        <s v="[Project].[L2 - Project Code And Description].&amp;[1000  BONDS - 1999 SERIES A GENERAL OBLIGATION]" c="1000  BONDS - 1999 SERIES A GENERAL OBLIGATION"/>
        <s v="[Project].[L2 - Project Code And Description].&amp;[1000  BONDS - 2000 ISSUE &amp; 2001 SERIES B]" c="1000  BONDS - 2000 ISSUE &amp; 2001 SERIES B"/>
        <s v="[Project].[L2 - Project Code And Description].&amp;[1000  BONDS - 2001 BOND ISSUE]" c="1000  BONDS - 2001 BOND ISSUE"/>
        <s v="[Project].[L2 - Project Code And Description].&amp;[1000  BONDS - 2004 SERIES B GENERAL OBLIGATION]" c="1000  BONDS - 2004 SERIES B GENERAL OBLIGATION"/>
        <s v="[Project].[L2 - Project Code And Description].&amp;[1000  BONDS - 2006 SERIES B BOND ISSUE &amp; 2001 SERIES A (#DR-06-113)]" c="1000  BONDS - 2006 SERIES B BOND ISSUE &amp; 2001 SERIES A (#DR-06-113)"/>
        <s v="[Project].[L2 - Project Code And Description].&amp;[1000  BONDS (1998 &amp; 2004 SERIES A G.O.) #DR-03-142]" c="1000  BONDS (1998 &amp; 2004 SERIES A G.O.) #DR-03-142"/>
        <s v="[Project].[L2 - Project Code And Description].&amp;[1000  BONDS (1998, 1999, 2004 &amp; 2005 SERIES A G.O.) #DR-03-139]" c="1000  BONDS (1998, 1999, 2004 &amp; 2005 SERIES A G.O.) #DR-03-139"/>
        <s v="[Project].[L2 - Project Code And Description].&amp;[1000  BONDS (2004 SERIES A GENERAL OBLIGATION) #DR-03-144]" c="1000  BONDS (2004 SERIES A GENERAL OBLIGATION) #DR-03-144"/>
        <s v="[Project].[L2 - Project Code And Description].&amp;[1000  BONDS (2006 SERIES A BOND ISSUE) #DR-06-112]" c="1000  BONDS (2006 SERIES A BOND ISSUE) #DR-06-112"/>
        <s v="[Project].[L2 - Project Code And Description].&amp;[1000  BONDS (2006 SERIES A BOND ISSUE) #DR-06-114]" c="1000  BONDS (2006 SERIES A BOND ISSUE) #DR-06-114"/>
        <s v="[Project].[L2 - Project Code And Description].&amp;[1000  BONDS (2006 SERIES B BOND ISSUE) #DR-06-115]" c="1000  BONDS (2006 SERIES B BOND ISSUE) #DR-06-115"/>
        <s v="[Project].[L2 - Project Code And Description].&amp;[1000  BONDS (2009 SERIES A BOND ISSUE) #08-DR-116]" c="1000  BONDS (2009 SERIES A BOND ISSUE) #08-DR-116"/>
        <s v="[Project].[L2 - Project Code And Description].&amp;[1000  BONDS (2009 SERIES A BOND ISSUE) #08-DR-117]" c="1000  BONDS (2009 SERIES A BOND ISSUE) #08-DR-117"/>
        <s v="[Project].[L2 - Project Code And Description].&amp;[1000  BONDS (2009 SERIES A BOND ISSUE) #DR-08-115]" c="1000  BONDS (2009 SERIES A BOND ISSUE) #DR-08-115"/>
        <s v="[Project].[L2 - Project Code And Description].&amp;[1000  BONDS (2009 SERIES A BOND ISSUE) #DR-08-116]" c="1000  BONDS (2009 SERIES A BOND ISSUE) #DR-08-116"/>
        <s v="[Project].[L2 - Project Code And Description].&amp;[1000  BONDS (2011 SERIES A BOND ISSUE) #DR-11-102]" c="1000  BONDS (2011 SERIES A BOND ISSUE) #DR-11-102"/>
        <s v="[Project].[L2 - Project Code And Description].&amp;[1000  BONDS (2011 SERIES A BOND ISSUE) #DR-11-103]" c="1000  BONDS (2011 SERIES A BOND ISSUE) #DR-11-103"/>
        <s v="[Project].[L2 - Project Code And Description].&amp;[1000  BONDS (2011 SERIES A BOND ISSUE) #DR-11-104]" c="1000  BONDS (2011 SERIES A BOND ISSUE) #DR-11-104"/>
        <s v="[Project].[L2 - Project Code And Description].&amp;[1000  BONDS (2011 SERIES A BOND ISSUE) #DR-11-105]" c="1000  BONDS (2011 SERIES A BOND ISSUE) #DR-11-105"/>
        <s v="[Project].[L2 - Project Code And Description].&amp;[1000  BONDS (2012 &amp; 2013 SERIES A BOND ISSUE) #DR-12-110]" c="1000  BONDS (2012 &amp; 2013 SERIES A BOND ISSUE) #DR-12-110"/>
        <s v="[Project].[L2 - Project Code And Description].&amp;[1000  BONDS (2012 &amp; 2013 SERIES A BOND ISSUE) #DR-12-111]" c="1000  BONDS (2012 &amp; 2013 SERIES A BOND ISSUE) #DR-12-111"/>
        <s v="[Project].[L2 - Project Code And Description].&amp;[1000  BONDS (2012 &amp; 2013 SERIES A BOND ISSUE) #DR-12-113]" c="1000  BONDS (2012 &amp; 2013 SERIES A BOND ISSUE) #DR-12-113"/>
        <s v="[Project].[L2 - Project Code And Description].&amp;[1000  BONDS (2012 &amp; 2013 SERIES A BOND ISSUES) #DR-12-115]" c="1000  BONDS (2012 &amp; 2013 SERIES A BOND ISSUES) #DR-12-115"/>
        <s v="[Project].[L2 - Project Code And Description].&amp;[1000  BONDS (2012 &amp; 2013 SERIES A BOND ISSUES) #DR-12-116]" c="1000  BONDS (2012 &amp; 2013 SERIES A BOND ISSUES) #DR-12-116"/>
        <s v="[Project].[L2 - Project Code And Description].&amp;[1000  BONDS (2012 &amp; 2014 SERIES A &amp; B BOND ISSUE) #DR-12-112]" c="1000  BONDS (2012 &amp; 2014 SERIES A &amp; B BOND ISSUE) #DR-12-112"/>
        <s v="[Project].[L2 - Project Code And Description].&amp;[1000  BONDS (2012 &amp; 2014 SERIES A &amp; B BOND ISSUE) #DR-12-117]" c="1000  BONDS (2012 &amp; 2014 SERIES A &amp; B BOND ISSUE) #DR-12-117"/>
        <s v="[Project].[L2 - Project Code And Description].&amp;[1000  BONDS (2012 &amp; 2103 SERIES A BOND ISSUE) #DR-12-108]" c="1000  BONDS (2012 &amp; 2103 SERIES A BOND ISSUE) #DR-12-108"/>
        <s v="[Project].[L2 - Project Code And Description].&amp;[1000  BONDS (2012 SERIES A BOND ISSUE) #DR-12-107]" c="1000  BONDS (2012 SERIES A BOND ISSUE) #DR-12-107"/>
        <s v="[Project].[L2 - Project Code And Description].&amp;[1000  BONDS (2012 SERIES A BOND ISSUE) #DR-12-109]" c="1000  BONDS (2012 SERIES A BOND ISSUE) #DR-12-109"/>
        <s v="[Project].[L2 - Project Code And Description].&amp;[1000  BONDS (2012, 2014 &amp; 2015 SERIES A &amp; B BOND ISSUE) #DR-12-114]" c="1000  BONDS (2012, 2014 &amp; 2015 SERIES A &amp; B BOND ISSUE) #DR-12-114"/>
        <s v="[Project].[L2 - Project Code And Description].&amp;[1000  BONDS (2012, 2014 &amp; 2015 SERIES A &amp; B BOND ISSUE) #DR-12-118]" c="1000  BONDS (2012, 2014 &amp; 2015 SERIES A &amp; B BOND ISSUE) #DR-12-118"/>
        <s v="[Project].[L2 - Project Code And Description].&amp;[1000  BONDS (2013 &amp; 2014 SERIES A &amp; B BOND ISSUE) #DR-12-123]" c="1000  BONDS (2013 &amp; 2014 SERIES A &amp; B BOND ISSUE) #DR-12-123"/>
        <s v="[Project].[L2 - Project Code And Description].&amp;[1000  BONDS (2013 SERIES A BOND ISSUE) #DR-12-121]" c="1000  BONDS (2013 SERIES A BOND ISSUE) #DR-12-121"/>
        <s v="[Project].[L2 - Project Code And Description].&amp;[1000  BONDS (2013 SERIES A BOND ISSUE) #DR-12-125]" c="1000  BONDS (2013 SERIES A BOND ISSUE) #DR-12-125"/>
        <s v="[Project].[L2 - Project Code And Description].&amp;[1000  BONDS (2013, 2014 &amp; 2015 SERIES A &amp; B BOND ISSUE) #DR-12-119]" c="1000  BONDS (2013, 2014 &amp; 2015 SERIES A &amp; B BOND ISSUE) #DR-12-119"/>
        <s v="[Project].[L2 - Project Code And Description].&amp;[1000  BONDS (2014 &amp; 2015 SERIES B BOND ISSUE) #DR-12-120]" c="1000  BONDS (2014 &amp; 2015 SERIES B BOND ISSUE) #DR-12-120"/>
        <s v="[Project].[L2 - Project Code And Description].&amp;[1000  BONDS (2014 &amp; 2015 SERIES B BOND ISSUE) #DR-12-122]" c="1000  BONDS (2014 &amp; 2015 SERIES B BOND ISSUE) #DR-12-122"/>
        <s v="[Project].[L2 - Project Code And Description].&amp;[1000  BONDS (2014 &amp; 2015 SERIES B BOND ISSUE) #DR-12-127]" c="1000  BONDS (2014 &amp; 2015 SERIES B BOND ISSUE) #DR-12-127"/>
        <s v="[Project].[L2 - Project Code And Description].&amp;[1000  BONDS (2014 SERIES B BOND ISSUE) #DR-12-124]" c="1000  BONDS (2014 SERIES B BOND ISSUE) #DR-12-124"/>
        <s v="[Project].[L2 - Project Code And Description].&amp;[1000  BONDS (2014 SERIES B BOND ISSUE) #DR-12-126]" c="1000  BONDS (2014 SERIES B BOND ISSUE) #DR-12-126"/>
        <s v="[Project].[L2 - Project Code And Description].&amp;[1200  LEGAL SETTLEMENT PROCEEDS]" c="1200  LEGAL SETTLEMENT PROCEEDS"/>
        <s v="[Project].[L2 - Project Code And Description].&amp;[1800  AREAWIDE BUDGET APPROP.]" c="1800  AREAWIDE BUDGET APPROP."/>
        <s v="[Project].[L2 - Project Code And Description].&amp;[1800  AREAWIDE BUDGET APPROP. (30% MATCH FOR 57XX)]" c="1800  AREAWIDE BUDGET APPROP. (30% MATCH FOR 57XX)"/>
        <s v="[Project].[L2 - Project Code And Description].&amp;[1800  AREAWIDE BUDGET APPROPRIATION]" c="1800  AREAWIDE BUDGET APPROPRIATION"/>
        <s v="[Project].[L2 - Project Code And Description].&amp;[1800  AREAWIDE SCHOOL SITE ACQUISITION RESERVE]" c="1800  AREAWIDE SCHOOL SITE ACQUISITION RESERVE"/>
        <s v="[Project].[L2 - Project Code And Description].&amp;[2100  DISASTER/FUND BALANCE]" c="2100  DISASTER/FUND BALANCE"/>
        <s v="[Project].[L2 - Project Code And Description].&amp;[2100  Fund Bal Areawide Fund]" c="2100  Fund Bal Areawide Fund"/>
        <s v="[Project].[L2 - Project Code And Description].&amp;[2100  FUND BALANCE APPROP.-AREAWIDE]" c="2100  FUND BALANCE APPROP.-AREAWIDE"/>
        <s v="[Project].[L2 - Project Code And Description].&amp;[2100  LAND MANAGEMENT FUND BALANCE - FUND 203]" c="2100  LAND MANAGEMENT FUND BALANCE - FUND 203"/>
        <s v="[Project].[L2 - Project Code And Description].&amp;[2300  LAND MANAGEMENT APPROPRIATION]" c="2300  LAND MANAGEMENT APPROPRIATION"/>
        <s v="[Project].[L2 - Project Code And Description].&amp;[4200  OPERATING FUND TRANSFER - F. 204]" c="4200  OPERATING FUND TRANSFER - F. 204"/>
        <s v="[Project].[L2 - Project Code And Description].&amp;[4200  OPERATING TRANSFER - F. 203]" c="4200  OPERATING TRANSFER - F. 203"/>
        <s v="[Project].[L2 - Project Code And Description].&amp;[4200  OPERATING TRANSFER - F. 204]" c="4200  OPERATING TRANSFER - F. 204"/>
        <s v="[Project].[L2 - Project Code And Description].&amp;[4400  US DEPT. OF HOMELAND SEC. THROUGH AK DMVA, DHS&amp;EM]" c="4400  US DEPT. OF HOMELAND SEC. THROUGH AK DMVA, DHS&amp;EM"/>
        <s v="[Project].[L2 - Project Code And Description].&amp;[5300  INTEREST EARNINGS]" c="5300  INTEREST EARNINGS"/>
        <s v="[Project].[L2 - Project Code And Description].&amp;[5300  INTEREST INCOME]" c="5300  INTEREST INCOME"/>
        <s v="[Project].[L2 - Project Code And Description].&amp;[5500  ALASKA ENERGY AUTHORITY]" c="5500  ALASKA ENERGY AUTHORITY"/>
        <s v="[Project].[L2 - Project Code And Description].&amp;[5700  DEPARTMENT OF EDUCATION]" c="5700  DEPARTMENT OF EDUCATION"/>
        <s v="[Project].[L2 - Project Code And Description].&amp;[5700  DEPARTMENT OF EDUCATION (30% MATCH = 18XX)]" c="5700  DEPARTMENT OF EDUCATION (30% MATCH = 18XX)"/>
        <s v="[Project].[L2 - Project Code And Description].&amp;[6900  INSURANCE PROCEEDS]" c="6900  INSURANCE PROCEEDS"/>
        <s v="[Project].[L2 - Project Code And Description].&amp;[6900  STATE OF ALASKA, DOT]" c="6900  STATE OF ALASKA, DOT"/>
        <s v="[Project].[L2 - Project Code And Description].&amp;[6900  UNITED STATES DEPT. OF AGRICULTURE (LOAN FUNDS)]" c="6900  UNITED STATES DEPT. OF AGRICULTURE (LOAN FUNDS)"/>
        <s v="[Project].[L2 - Project Code And Description].&amp;[7900  SB46 NONMATCHING GRANT (#06-DC-217)]" c="7900  SB46 NONMATCHING GRANT (#06-DC-217)"/>
        <s v="[Project].[L2 - Project Code And Description].&amp;[7900  SB46 NONMATCHING GRANT (#06-DC-219)]" c="7900  SB46 NONMATCHING GRANT (#06-DC-219)"/>
        <s v="[Project].[L2 - Project Code And Description].&amp;[8500  SB231 (2007) LEGISLATIVE GRANT]" c="8500  SB231 (2007) LEGISLATIVE GRANT"/>
        <s v="[Project].[L2 - Project Code And Description].&amp;[8600  SB53 (2008) LEGISLATIVE GRANT]" c="8600  SB53 (2008) LEGISLATIVE GRANT"/>
        <s v="[Project].[L2 - Project Code And Description].&amp;[8700  SB221 (2009) LEGISLATIVE GRANT]" c="8700  SB221 (2009) LEGISLATIVE GRANT"/>
        <s v="[Project].[L2 - Project Code And Description].&amp;[8800  SB256 (2008) LEGISLATIVE GRANT]" c="8800  SB256 (2008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200  SB18 (FY2014) LEGISLATIVE GRANT]" c="9200  SB18 (FY2014) LEGISLATIVE GRANT"/>
        <s v="[Project].[L2 - Project Code And Description].&amp;[9200  SB18 (FY2014) LEGISLATIVE GRANTS]" c="9200  SB18 (FY2014) LEGISLATIVE GRANTS"/>
        <s v="[Project].[L2 - Project Code And Description].&amp;[9300  SB119 (2015) LEGISLATIVE GRANT]" c="9300  SB119 (2015) LEGISLATIVE GRANT"/>
      </sharedItems>
    </cacheField>
    <cacheField name="[Project].[L2 - Project Code].[L2 - Project Code]" caption="L2 - Project Code" numFmtId="0" hierarchy="193" level="1">
      <sharedItems count="31">
        <s v="[Project].[L2 - Project Code].&amp;[]" c=""/>
        <s v="[Project].[L2 - Project Code].&amp;[0700]" c="0700"/>
        <s v="[Project].[L2 - Project Code].&amp;[0900]" c="0900"/>
        <s v="[Project].[L2 - Project Code].&amp;[1000]" c="1000"/>
        <s v="[Project].[L2 - Project Code].&amp;[1200]" c="1200"/>
        <s v="[Project].[L2 - Project Code].&amp;[1800]" c="1800"/>
        <s v="[Project].[L2 - Project Code].&amp;[2100]" c="2100"/>
        <s v="[Project].[L2 - Project Code].&amp;[2300]" c="2300"/>
        <s v="[Project].[L2 - Project Code].&amp;[2400]" c="2400"/>
        <s v="[Project].[L2 - Project Code].&amp;[3500]" c="3500"/>
        <s v="[Project].[L2 - Project Code].&amp;[4200]" c="4200"/>
        <s v="[Project].[L2 - Project Code].&amp;[7000]" c="7000"/>
        <s v="[Project].[L2 - Project Code].&amp;[7300]" c="7300"/>
        <s v="[Project].[L2 - Project Code].&amp;[7400]" c="7400"/>
        <s v="[Project].[L2 - Project Code].&amp;[7600]" c="7600"/>
        <s v="[Project].[L2 - Project Code].&amp;[8400]" c="8400"/>
        <s v="[Project].[L2 - Project Code].&amp;[8900]" c="8900"/>
        <s v="[Project].[L2 - Project Code].&amp;[9000]" c="9000"/>
        <s v="[Project].[L2 - Project Code].&amp;[9200]" c="9200"/>
        <s v="[Project].[L2 - Project Code].&amp;[5700]" u="1" c="5700"/>
        <s v="[Project].[L2 - Project Code].&amp;[5300]" u="1" c="5300"/>
        <s v="[Project].[L2 - Project Code].&amp;[8500]" u="1" c="8500"/>
        <s v="[Project].[L2 - Project Code].&amp;[9100]" u="1" c="9100"/>
        <s v="[Project].[L2 - Project Code].&amp;[9300]" u="1" c="9300"/>
        <s v="[Project].[L2 - Project Code].&amp;[5500]" u="1" c="5500"/>
        <s v="[Project].[L2 - Project Code].&amp;[6900]" u="1" c="6900"/>
        <s v="[Project].[L2 - Project Code].&amp;[8700]" u="1" c="8700"/>
        <s v="[Project].[L2 - Project Code].&amp;[4400]" u="1" c="4400"/>
        <s v="[Project].[L2 - Project Code].&amp;[7900]" u="1" c="7900"/>
        <s v="[Project].[L2 - Project Code].&amp;[8600]" u="1" c="8600"/>
        <s v="[Project].[L2 - Project Code].&amp;[8800]" u="1" c="8800"/>
      </sharedItems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19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4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3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/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saveData="0" refreshedBy="Barbara Baumgartner" refreshedDate="42768.603270023152" backgroundQuery="1" createdVersion="4" refreshedVersion="4" minRefreshableVersion="3" recordCount="0" supportSubquery="1" supportAdvancedDrill="1">
  <cacheSource type="external" connectionId="1"/>
  <cacheFields count="20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80">
        <s v="[Project].[L2 - Project Code And Description].&amp;[0700  ASSEMBLY RESERVE - AREAWIDE]" c="0700  ASSEMBLY RESERVE - AREAWIDE"/>
        <s v="[Project].[L2 - Project Code And Description].&amp;[0700  ASSEMBLY RESERVE - F. 100]" c="0700  ASSEMBLY RESERVE - F. 100"/>
        <s v="[Project].[L2 - Project Code And Description].&amp;[1000  Bonds]" c="1000  Bonds"/>
        <s v="[Project].[L2 - Project Code And Description].&amp;[1000  BONDS - 1998 &amp; 1999 BOND ISSUE]" c="1000  BONDS - 1998 &amp; 1999 BOND ISSUE"/>
        <s v="[Project].[L2 - Project Code And Description].&amp;[1000  BONDS - 1998, 2004 &amp; 2005 SERIES A G.O.]" c="1000  BONDS - 1998, 2004 &amp; 2005 SERIES A G.O."/>
        <s v="[Project].[L2 - Project Code And Description].&amp;[1000  BONDS - 1999 SERIES A GENERAL OBLIGATION]" c="1000  BONDS - 1999 SERIES A GENERAL OBLIGATION"/>
        <s v="[Project].[L2 - Project Code And Description].&amp;[1000  BONDS - 2000 ISSUE &amp; 2001 SERIES B]" c="1000  BONDS - 2000 ISSUE &amp; 2001 SERIES B"/>
        <s v="[Project].[L2 - Project Code And Description].&amp;[1000  BONDS - 2001 BOND ISSUE]" c="1000  BONDS - 2001 BOND ISSUE"/>
        <s v="[Project].[L2 - Project Code And Description].&amp;[1000  BONDS - 2004 SERIES B GENERAL OBLIGATION]" c="1000  BONDS - 2004 SERIES B GENERAL OBLIGATION"/>
        <s v="[Project].[L2 - Project Code And Description].&amp;[1000  BONDS - 2006 SERIES B BOND ISSUE &amp; 2001 SERIES A (#DR-06-113)]" c="1000  BONDS - 2006 SERIES B BOND ISSUE &amp; 2001 SERIES A (#DR-06-113)"/>
        <s v="[Project].[L2 - Project Code And Description].&amp;[1000  BONDS (1998 &amp; 2004 SERIES A G.O.) #DR-03-142]" c="1000  BONDS (1998 &amp; 2004 SERIES A G.O.) #DR-03-142"/>
        <s v="[Project].[L2 - Project Code And Description].&amp;[1000  BONDS (1998, 1999, 2004 &amp; 2005 SERIES A G.O.) #DR-03-139]" c="1000  BONDS (1998, 1999, 2004 &amp; 2005 SERIES A G.O.) #DR-03-139"/>
        <s v="[Project].[L2 - Project Code And Description].&amp;[1000  BONDS (2004 SERIES A GENERAL OBLIGATION) #DR-03-144]" c="1000  BONDS (2004 SERIES A GENERAL OBLIGATION) #DR-03-144"/>
        <s v="[Project].[L2 - Project Code And Description].&amp;[1000  BONDS (2006 SERIES A BOND ISSUE) #DR-06-112]" c="1000  BONDS (2006 SERIES A BOND ISSUE) #DR-06-112"/>
        <s v="[Project].[L2 - Project Code And Description].&amp;[1000  BONDS (2006 SERIES A BOND ISSUE) #DR-06-114]" c="1000  BONDS (2006 SERIES A BOND ISSUE) #DR-06-114"/>
        <s v="[Project].[L2 - Project Code And Description].&amp;[1000  BONDS (2006 SERIES B BOND ISSUE) #DR-06-115]" c="1000  BONDS (2006 SERIES B BOND ISSUE) #DR-06-115"/>
        <s v="[Project].[L2 - Project Code And Description].&amp;[1000  BONDS (2009 SERIES A BOND ISSUE) #08-DR-116]" c="1000  BONDS (2009 SERIES A BOND ISSUE) #08-DR-116"/>
        <s v="[Project].[L2 - Project Code And Description].&amp;[1000  BONDS (2009 SERIES A BOND ISSUE) #08-DR-117]" c="1000  BONDS (2009 SERIES A BOND ISSUE) #08-DR-117"/>
        <s v="[Project].[L2 - Project Code And Description].&amp;[1000  BONDS (2009 SERIES A BOND ISSUE) #DR-08-115]" c="1000  BONDS (2009 SERIES A BOND ISSUE) #DR-08-115"/>
        <s v="[Project].[L2 - Project Code And Description].&amp;[1000  BONDS (2009 SERIES A BOND ISSUE) #DR-08-116]" c="1000  BONDS (2009 SERIES A BOND ISSUE) #DR-08-116"/>
        <s v="[Project].[L2 - Project Code And Description].&amp;[1000  BONDS (2011 SERIES A BOND ISSUE) #DR-11-102]" c="1000  BONDS (2011 SERIES A BOND ISSUE) #DR-11-102"/>
        <s v="[Project].[L2 - Project Code And Description].&amp;[1000  BONDS (2011 SERIES A BOND ISSUE) #DR-11-103]" c="1000  BONDS (2011 SERIES A BOND ISSUE) #DR-11-103"/>
        <s v="[Project].[L2 - Project Code And Description].&amp;[1000  BONDS (2011 SERIES A BOND ISSUE) #DR-11-104]" c="1000  BONDS (2011 SERIES A BOND ISSUE) #DR-11-104"/>
        <s v="[Project].[L2 - Project Code And Description].&amp;[1000  BONDS (2011 SERIES A BOND ISSUE) #DR-11-105]" c="1000  BONDS (2011 SERIES A BOND ISSUE) #DR-11-105"/>
        <s v="[Project].[L2 - Project Code And Description].&amp;[1000  BONDS (2012 &amp; 2013 SERIES A BOND ISSUE) #DR-12-110]" c="1000  BONDS (2012 &amp; 2013 SERIES A BOND ISSUE) #DR-12-110"/>
        <s v="[Project].[L2 - Project Code And Description].&amp;[1000  BONDS (2012 &amp; 2013 SERIES A BOND ISSUE) #DR-12-111]" c="1000  BONDS (2012 &amp; 2013 SERIES A BOND ISSUE) #DR-12-111"/>
        <s v="[Project].[L2 - Project Code And Description].&amp;[1000  BONDS (2012 &amp; 2013 SERIES A BOND ISSUE) #DR-12-113]" c="1000  BONDS (2012 &amp; 2013 SERIES A BOND ISSUE) #DR-12-113"/>
        <s v="[Project].[L2 - Project Code And Description].&amp;[1000  BONDS (2012 &amp; 2013 SERIES A BOND ISSUES) #DR-12-115]" c="1000  BONDS (2012 &amp; 2013 SERIES A BOND ISSUES) #DR-12-115"/>
        <s v="[Project].[L2 - Project Code And Description].&amp;[1000  BONDS (2012 &amp; 2013 SERIES A BOND ISSUES) #DR-12-116]" c="1000  BONDS (2012 &amp; 2013 SERIES A BOND ISSUES) #DR-12-116"/>
        <s v="[Project].[L2 - Project Code And Description].&amp;[1000  BONDS (2012 &amp; 2014 SERIES A &amp; B BOND ISSUE) #DR-12-112]" c="1000  BONDS (2012 &amp; 2014 SERIES A &amp; B BOND ISSUE) #DR-12-112"/>
        <s v="[Project].[L2 - Project Code And Description].&amp;[1000  BONDS (2012 &amp; 2014 SERIES A &amp; B BOND ISSUE) #DR-12-117]" c="1000  BONDS (2012 &amp; 2014 SERIES A &amp; B BOND ISSUE) #DR-12-117"/>
        <s v="[Project].[L2 - Project Code And Description].&amp;[1000  BONDS (2012 &amp; 2103 SERIES A BOND ISSUE) #DR-12-108]" c="1000  BONDS (2012 &amp; 2103 SERIES A BOND ISSUE) #DR-12-108"/>
        <s v="[Project].[L2 - Project Code And Description].&amp;[1000  BONDS (2012 SERIES A BOND ISSUE) #DR-12-107]" c="1000  BONDS (2012 SERIES A BOND ISSUE) #DR-12-107"/>
        <s v="[Project].[L2 - Project Code And Description].&amp;[1000  BONDS (2012 SERIES A BOND ISSUE) #DR-12-109]" c="1000  BONDS (2012 SERIES A BOND ISSUE) #DR-12-109"/>
        <s v="[Project].[L2 - Project Code And Description].&amp;[1000  BONDS (2012, 2014 &amp; 2015 SERIES A &amp; B BOND ISSUE) #DR-12-114]" c="1000  BONDS (2012, 2014 &amp; 2015 SERIES A &amp; B BOND ISSUE) #DR-12-114"/>
        <s v="[Project].[L2 - Project Code And Description].&amp;[1000  BONDS (2012, 2014 &amp; 2015 SERIES A &amp; B BOND ISSUE) #DR-12-118]" c="1000  BONDS (2012, 2014 &amp; 2015 SERIES A &amp; B BOND ISSUE) #DR-12-118"/>
        <s v="[Project].[L2 - Project Code And Description].&amp;[1000  BONDS (2013 &amp; 2014 SERIES A &amp; B BOND ISSUE) #DR-12-123]" c="1000  BONDS (2013 &amp; 2014 SERIES A &amp; B BOND ISSUE) #DR-12-123"/>
        <s v="[Project].[L2 - Project Code And Description].&amp;[1000  BONDS (2013 SERIES A BOND ISSUE) #DR-12-121]" c="1000  BONDS (2013 SERIES A BOND ISSUE) #DR-12-121"/>
        <s v="[Project].[L2 - Project Code And Description].&amp;[1000  BONDS (2013 SERIES A BOND ISSUE) #DR-12-125]" c="1000  BONDS (2013 SERIES A BOND ISSUE) #DR-12-125"/>
        <s v="[Project].[L2 - Project Code And Description].&amp;[1000  BONDS (2013, 2014 &amp; 2015 SERIES A &amp; B BOND ISSUE) #DR-12-119]" c="1000  BONDS (2013, 2014 &amp; 2015 SERIES A &amp; B BOND ISSUE) #DR-12-119"/>
        <s v="[Project].[L2 - Project Code And Description].&amp;[1000  BONDS (2014 &amp; 2015 SERIES B BOND ISSUE) #DR-12-120]" c="1000  BONDS (2014 &amp; 2015 SERIES B BOND ISSUE) #DR-12-120"/>
        <s v="[Project].[L2 - Project Code And Description].&amp;[1000  BONDS (2014 &amp; 2015 SERIES B BOND ISSUE) #DR-12-122]" c="1000  BONDS (2014 &amp; 2015 SERIES B BOND ISSUE) #DR-12-122"/>
        <s v="[Project].[L2 - Project Code And Description].&amp;[1000  BONDS (2014 &amp; 2015 SERIES B BOND ISSUE) #DR-12-127]" c="1000  BONDS (2014 &amp; 2015 SERIES B BOND ISSUE) #DR-12-127"/>
        <s v="[Project].[L2 - Project Code And Description].&amp;[1000  BONDS (2014 SERIES B BOND ISSUE) #DR-12-124]" c="1000  BONDS (2014 SERIES B BOND ISSUE) #DR-12-124"/>
        <s v="[Project].[L2 - Project Code And Description].&amp;[1000  BONDS (2014 SERIES B BOND ISSUE) #DR-12-126]" c="1000  BONDS (2014 SERIES B BOND ISSUE) #DR-12-126"/>
        <s v="[Project].[L2 - Project Code And Description].&amp;[1200  LEGAL SETTLEMENT PROCEEDS]" c="1200  LEGAL SETTLEMENT PROCEEDS"/>
        <s v="[Project].[L2 - Project Code And Description].&amp;[1800  AREAWIDE BUDGET APPROP.]" c="1800  AREAWIDE BUDGET APPROP."/>
        <s v="[Project].[L2 - Project Code And Description].&amp;[1800  AREAWIDE BUDGET APPROP. (30% MATCH FOR 57XX)]" c="1800  AREAWIDE BUDGET APPROP. (30% MATCH FOR 57XX)"/>
        <s v="[Project].[L2 - Project Code And Description].&amp;[1800  AREAWIDE BUDGET APPROPRIATION]" c="1800  AREAWIDE BUDGET APPROPRIATION"/>
        <s v="[Project].[L2 - Project Code And Description].&amp;[1800  AREAWIDE SCHOOL SITE ACQUISITION RESERVE]" c="1800  AREAWIDE SCHOOL SITE ACQUISITION RESERVE"/>
        <s v="[Project].[L2 - Project Code And Description].&amp;[2100  DISASTER/FUND BALANCE]" c="2100  DISASTER/FUND BALANCE"/>
        <s v="[Project].[L2 - Project Code And Description].&amp;[2100  Fund Bal Areawide Fund]" c="2100  Fund Bal Areawide Fund"/>
        <s v="[Project].[L2 - Project Code And Description].&amp;[2100  FUND BALANCE APPROP.-AREAWIDE]" c="2100  FUND BALANCE APPROP.-AREAWIDE"/>
        <s v="[Project].[L2 - Project Code And Description].&amp;[2100  LAND MANAGEMENT FUND BALANCE - FUND 203]" c="2100  LAND MANAGEMENT FUND BALANCE - FUND 203"/>
        <s v="[Project].[L2 - Project Code And Description].&amp;[2300  LAND MANAGEMENT APPROPRIATION]" c="2300  LAND MANAGEMENT APPROPRIATION"/>
        <s v="[Project].[L2 - Project Code And Description].&amp;[4200  OPERATING FUND TRANSFER - F. 204]" c="4200  OPERATING FUND TRANSFER - F. 204"/>
        <s v="[Project].[L2 - Project Code And Description].&amp;[4200  OPERATING TRANSFER - F. 203]" c="4200  OPERATING TRANSFER - F. 203"/>
        <s v="[Project].[L2 - Project Code And Description].&amp;[4200  OPERATING TRANSFER - F. 204]" c="4200  OPERATING TRANSFER - F. 204"/>
        <s v="[Project].[L2 - Project Code And Description].&amp;[4400  US DEPT. OF HOMELAND SEC. THROUGH AK DMVA, DHS&amp;EM]" c="4400  US DEPT. OF HOMELAND SEC. THROUGH AK DMVA, DHS&amp;EM"/>
        <s v="[Project].[L2 - Project Code And Description].&amp;[5300  INTEREST EARNINGS]" c="5300  INTEREST EARNINGS"/>
        <s v="[Project].[L2 - Project Code And Description].&amp;[5300  INTEREST INCOME]" c="5300  INTEREST INCOME"/>
        <s v="[Project].[L2 - Project Code And Description].&amp;[5500  ALASKA ENERGY AUTHORITY]" c="5500  ALASKA ENERGY AUTHORITY"/>
        <s v="[Project].[L2 - Project Code And Description].&amp;[5700  DEPARTMENT OF EDUCATION]" c="5700  DEPARTMENT OF EDUCATION"/>
        <s v="[Project].[L2 - Project Code And Description].&amp;[5700  DEPARTMENT OF EDUCATION (30% MATCH = 18XX)]" c="5700  DEPARTMENT OF EDUCATION (30% MATCH = 18XX)"/>
        <s v="[Project].[L2 - Project Code And Description].&amp;[6900  INSURANCE PROCEEDS]" c="6900  INSURANCE PROCEEDS"/>
        <s v="[Project].[L2 - Project Code And Description].&amp;[6900  STATE OF ALASKA, DOT]" c="6900  STATE OF ALASKA, DOT"/>
        <s v="[Project].[L2 - Project Code And Description].&amp;[6900  UNITED STATES DEPT. OF AGRICULTURE (LOAN FUNDS)]" c="6900  UNITED STATES DEPT. OF AGRICULTURE (LOAN FUNDS)"/>
        <s v="[Project].[L2 - Project Code And Description].&amp;[7900  SB46 NONMATCHING GRANT (#06-DC-217)]" c="7900  SB46 NONMATCHING GRANT (#06-DC-217)"/>
        <s v="[Project].[L2 - Project Code And Description].&amp;[7900  SB46 NONMATCHING GRANT (#06-DC-219)]" c="7900  SB46 NONMATCHING GRANT (#06-DC-219)"/>
        <s v="[Project].[L2 - Project Code And Description].&amp;[8500  SB231 (2007) LEGISLATIVE GRANT]" c="8500  SB231 (2007) LEGISLATIVE GRANT"/>
        <s v="[Project].[L2 - Project Code And Description].&amp;[8600  SB53 (2008) LEGISLATIVE GRANT]" c="8600  SB53 (2008) LEGISLATIVE GRANT"/>
        <s v="[Project].[L2 - Project Code And Description].&amp;[8700  SB221 (2009) LEGISLATIVE GRANT]" c="8700  SB221 (2009) LEGISLATIVE GRANT"/>
        <s v="[Project].[L2 - Project Code And Description].&amp;[8800  SB256 (2008) LEGISLATIVE GRANT]" c="8800  SB256 (2008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200  SB18 (FY2014) LEGISLATIVE GRANT]" c="9200  SB18 (FY2014) LEGISLATIVE GRANT"/>
        <s v="[Project].[L2 - Project Code And Description].&amp;[9200  SB18 (FY2014) LEGISLATIVE GRANTS]" c="9200  SB18 (FY2014) LEGISLATIVE GRANTS"/>
        <s v="[Project].[L2 - Project Code And Description].&amp;[9300  SB119 (2015) LEGISLATIVE GRANT]" c="9300  SB119 (2015) LEGISLATIVE GRANT"/>
      </sharedItems>
    </cacheField>
    <cacheField name="[Project].[L2 - Project Code].[L2 - Project Code]" caption="L2 - Project Code" numFmtId="0" hierarchy="193" level="1">
      <sharedItems count="43">
        <s v="[Project].[L2 - Project Code].&amp;[]" c=""/>
        <s v="[Project].[L2 - Project Code].&amp;[1200]" c="1200"/>
        <s v="[Project].[L2 - Project Code].&amp;[1300]" c="1300"/>
        <s v="[Project].[L2 - Project Code].&amp;[1400]" c="1400"/>
        <s v="[Project].[L2 - Project Code].&amp;[1800]" c="1800"/>
        <s v="[Project].[L2 - Project Code].&amp;[1900]" c="1900"/>
        <s v="[Project].[L2 - Project Code].&amp;[2000]" c="2000"/>
        <s v="[Project].[L2 - Project Code].&amp;[2100]" c="2100"/>
        <s v="[Project].[L2 - Project Code].&amp;[2200]" c="2200"/>
        <s v="[Project].[L2 - Project Code].&amp;[2300]" c="2300"/>
        <s v="[Project].[L2 - Project Code].&amp;[2400]" c="2400"/>
        <s v="[Project].[L2 - Project Code].&amp;[2600]" c="2600"/>
        <s v="[Project].[L2 - Project Code].&amp;[300]" c="300"/>
        <s v="[Project].[L2 - Project Code].&amp;[3500]" c="3500"/>
        <s v="[Project].[L2 - Project Code].&amp;[4200]" c="4200"/>
        <s v="[Project].[L2 - Project Code].&amp;[4400]" c="4400"/>
        <s v="[Project].[L2 - Project Code].&amp;[4500]" c="4500"/>
        <s v="[Project].[L2 - Project Code].&amp;[4600]" c="4600"/>
        <s v="[Project].[L2 - Project Code].&amp;[5000]" c="5000"/>
        <s v="[Project].[L2 - Project Code].&amp;[5100]" c="5100"/>
        <s v="[Project].[L2 - Project Code].&amp;[5500]" c="5500"/>
        <s v="[Project].[L2 - Project Code].&amp;[5700]" c="5700"/>
        <s v="[Project].[L2 - Project Code].&amp;[6100]" c="6100"/>
        <s v="[Project].[L2 - Project Code].&amp;[6500]" c="6500"/>
        <s v="[Project].[L2 - Project Code].&amp;[6600]" c="6600"/>
        <s v="[Project].[L2 - Project Code].&amp;[6900]" c="6900"/>
        <s v="[Project].[L2 - Project Code].&amp;[700]" c="700"/>
        <s v="[Project].[L2 - Project Code].&amp;[7100]" c="7100"/>
        <s v="[Project].[L2 - Project Code].&amp;[7600]" c="7600"/>
        <s v="[Project].[L2 - Project Code].&amp;[8400]" c="8400"/>
        <s v="[Project].[L2 - Project Code].&amp;[8600]" c="8600"/>
        <s v="[Project].[L2 - Project Code].&amp;[8700]" c="8700"/>
        <s v="[Project].[L2 - Project Code].&amp;[9000]" c="9000"/>
        <s v="[Project].[L2 - Project Code].&amp;[9300]" c="9300"/>
        <s v="[Project].[L2 - Project Code].&amp;[0700]" u="1" c="0700"/>
        <s v="[Project].[L2 - Project Code].&amp;[1000]" u="1" c="1000"/>
        <s v="[Project].[L2 - Project Code].&amp;[8900]" u="1" c="8900"/>
        <s v="[Project].[L2 - Project Code].&amp;[9200]" u="1" c="9200"/>
        <s v="[Project].[L2 - Project Code].&amp;[5300]" u="1" c="5300"/>
        <s v="[Project].[L2 - Project Code].&amp;[8500]" u="1" c="8500"/>
        <s v="[Project].[L2 - Project Code].&amp;[9100]" u="1" c="9100"/>
        <s v="[Project].[L2 - Project Code].&amp;[7900]" u="1" c="7900"/>
        <s v="[Project].[L2 - Project Code].&amp;[8800]" u="1" c="8800"/>
      </sharedItems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19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4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3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/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saveData="0" refreshedBy="Barbara Baumgartner" refreshedDate="42768.612736342591" backgroundQuery="1" createdVersion="4" refreshedVersion="4" minRefreshableVersion="3" recordCount="0" supportSubquery="1" supportAdvancedDrill="1">
  <cacheSource type="external" connectionId="1"/>
  <cacheFields count="20">
    <cacheField name="[GL Date].[Fiscal].[Fiscal Year]" caption="Fiscal Year" numFmtId="0" hierarchy="105" level="1">
      <sharedItems count="9">
        <s v="[GL Date].[Fiscal].[Fiscal Year].&amp;[2009]" c="Fiscal Calendar 2009"/>
        <s v="[GL Date].[Fiscal].[Fiscal Year].&amp;[2010]" c="Fiscal Calendar 2010"/>
        <s v="[GL Date].[Fiscal].[Fiscal Year].&amp;[2011]" c="Fiscal Calendar 2011"/>
        <s v="[GL Date].[Fiscal].[Fiscal Year].&amp;[2012]" c="Fiscal Calendar 2012"/>
        <s v="[GL Date].[Fiscal].[Fiscal Year].&amp;[2013]" c="Fiscal Calendar 2013"/>
        <s v="[GL Date].[Fiscal].[Fiscal Year].&amp;[2014]" c="Fiscal Calendar 2014"/>
        <s v="[GL Date].[Fiscal].[Fiscal Year].&amp;[2015]" c="Fiscal Calendar 2015"/>
        <s v="[GL Date].[Fiscal].[Fiscal Year].&amp;[2016]" c="Fiscal Calendar 2016"/>
        <s v="[GL Date].[Fiscal].[Fiscal Year].&amp;[2017]" c="Fiscal Calendar 2017"/>
      </sharedItems>
    </cacheField>
    <cacheField name="[GL Date].[Fiscal].[Fiscal Quarter]" caption="Fiscal Quarter" numFmtId="0" hierarchy="105" level="2">
      <sharedItems containsSemiMixedTypes="0" containsString="0"/>
    </cacheField>
    <cacheField name="[GL Date].[Fiscal].[Fiscal Month]" caption="Fiscal Month" numFmtId="0" hierarchy="105" level="3">
      <sharedItems containsSemiMixedTypes="0" containsString="0"/>
    </cacheField>
    <cacheField name="[Organization Set].[Organization].[Level 1]" caption="Level 1" numFmtId="0" hierarchy="165" level="1">
      <sharedItems containsSemiMixedTypes="0" containsString="0"/>
    </cacheField>
    <cacheField name="[Organization Set].[Organization].[Level 2]" caption="Level 2" numFmtId="0" hierarchy="165" level="2">
      <sharedItems containsSemiMixedTypes="0" containsString="0"/>
    </cacheField>
    <cacheField name="[Organization Set].[Organization].[Level 3]" caption="Level 3" numFmtId="0" hierarchy="165" level="3">
      <sharedItems containsSemiMixedTypes="0" containsString="0"/>
    </cacheField>
    <cacheField name="[Organization Set].[Organization].[Level 4]" caption="Level 4" numFmtId="0" hierarchy="165" level="4">
      <sharedItems containsSemiMixedTypes="0" containsString="0"/>
    </cacheField>
    <cacheField name="[Organization Set].[Organization].[Level 5]" caption="Level 5" numFmtId="0" hierarchy="165" level="5">
      <sharedItems containsSemiMixedTypes="0" containsString="0"/>
    </cacheField>
    <cacheField name="[Organization Set].[Organization].[Level 6]" caption="Level 6" numFmtId="0" hierarchy="165" level="6">
      <sharedItems containsSemiMixedTypes="0" containsString="0"/>
    </cacheField>
    <cacheField name="[GL Account].[Account Type].[Account Type]" caption="Account Type" numFmtId="0" hierarchy="71" level="1">
      <sharedItems count="1">
        <s v="[GL Account].[Account Type].&amp;[Expenses]" c="Expenses"/>
      </sharedItems>
    </cacheField>
    <cacheField name="[Measures].[Actual Amount]" caption="Actual Amount" numFmtId="0" hierarchy="347" level="32767"/>
    <cacheField name="[Journal].[Process Status].[Process Status]" caption="Process Status" numFmtId="0" hierarchy="133" level="1">
      <sharedItems containsSemiMixedTypes="0" containsString="0"/>
    </cacheField>
    <cacheField name="[Project].[L2 - Project Code And Description].[L2 - Project Code And Description]" caption="L2 - Project Code And Description" numFmtId="0" hierarchy="194" level="1">
      <sharedItems count="80">
        <s v="[Project].[L2 - Project Code And Description].&amp;[0700  ASSEMBLY RESERVE - AREAWIDE]" c="0700  ASSEMBLY RESERVE - AREAWIDE"/>
        <s v="[Project].[L2 - Project Code And Description].&amp;[0700  ASSEMBLY RESERVE - F. 100]" c="0700  ASSEMBLY RESERVE - F. 100"/>
        <s v="[Project].[L2 - Project Code And Description].&amp;[1000  Bonds]" c="1000  Bonds"/>
        <s v="[Project].[L2 - Project Code And Description].&amp;[1000  BONDS - 1998 &amp; 1999 BOND ISSUE]" c="1000  BONDS - 1998 &amp; 1999 BOND ISSUE"/>
        <s v="[Project].[L2 - Project Code And Description].&amp;[1000  BONDS - 1998, 2004 &amp; 2005 SERIES A G.O.]" c="1000  BONDS - 1998, 2004 &amp; 2005 SERIES A G.O."/>
        <s v="[Project].[L2 - Project Code And Description].&amp;[1000  BONDS - 1999 SERIES A GENERAL OBLIGATION]" c="1000  BONDS - 1999 SERIES A GENERAL OBLIGATION"/>
        <s v="[Project].[L2 - Project Code And Description].&amp;[1000  BONDS - 2000 ISSUE &amp; 2001 SERIES B]" c="1000  BONDS - 2000 ISSUE &amp; 2001 SERIES B"/>
        <s v="[Project].[L2 - Project Code And Description].&amp;[1000  BONDS - 2001 BOND ISSUE]" c="1000  BONDS - 2001 BOND ISSUE"/>
        <s v="[Project].[L2 - Project Code And Description].&amp;[1000  BONDS - 2004 SERIES B GENERAL OBLIGATION]" c="1000  BONDS - 2004 SERIES B GENERAL OBLIGATION"/>
        <s v="[Project].[L2 - Project Code And Description].&amp;[1000  BONDS - 2006 SERIES B BOND ISSUE &amp; 2001 SERIES A (#DR-06-113)]" c="1000  BONDS - 2006 SERIES B BOND ISSUE &amp; 2001 SERIES A (#DR-06-113)"/>
        <s v="[Project].[L2 - Project Code And Description].&amp;[1000  BONDS (1998 &amp; 2004 SERIES A G.O.) #DR-03-142]" c="1000  BONDS (1998 &amp; 2004 SERIES A G.O.) #DR-03-142"/>
        <s v="[Project].[L2 - Project Code And Description].&amp;[1000  BONDS (1998, 1999, 2004 &amp; 2005 SERIES A G.O.) #DR-03-139]" c="1000  BONDS (1998, 1999, 2004 &amp; 2005 SERIES A G.O.) #DR-03-139"/>
        <s v="[Project].[L2 - Project Code And Description].&amp;[1000  BONDS (2004 SERIES A GENERAL OBLIGATION) #DR-03-144]" c="1000  BONDS (2004 SERIES A GENERAL OBLIGATION) #DR-03-144"/>
        <s v="[Project].[L2 - Project Code And Description].&amp;[1000  BONDS (2006 SERIES A BOND ISSUE) #DR-06-112]" c="1000  BONDS (2006 SERIES A BOND ISSUE) #DR-06-112"/>
        <s v="[Project].[L2 - Project Code And Description].&amp;[1000  BONDS (2006 SERIES A BOND ISSUE) #DR-06-114]" c="1000  BONDS (2006 SERIES A BOND ISSUE) #DR-06-114"/>
        <s v="[Project].[L2 - Project Code And Description].&amp;[1000  BONDS (2006 SERIES B BOND ISSUE) #DR-06-115]" c="1000  BONDS (2006 SERIES B BOND ISSUE) #DR-06-115"/>
        <s v="[Project].[L2 - Project Code And Description].&amp;[1000  BONDS (2009 SERIES A BOND ISSUE) #08-DR-116]" c="1000  BONDS (2009 SERIES A BOND ISSUE) #08-DR-116"/>
        <s v="[Project].[L2 - Project Code And Description].&amp;[1000  BONDS (2009 SERIES A BOND ISSUE) #08-DR-117]" c="1000  BONDS (2009 SERIES A BOND ISSUE) #08-DR-117"/>
        <s v="[Project].[L2 - Project Code And Description].&amp;[1000  BONDS (2009 SERIES A BOND ISSUE) #DR-08-115]" c="1000  BONDS (2009 SERIES A BOND ISSUE) #DR-08-115"/>
        <s v="[Project].[L2 - Project Code And Description].&amp;[1000  BONDS (2009 SERIES A BOND ISSUE) #DR-08-116]" c="1000  BONDS (2009 SERIES A BOND ISSUE) #DR-08-116"/>
        <s v="[Project].[L2 - Project Code And Description].&amp;[1000  BONDS (2011 SERIES A BOND ISSUE) #DR-11-102]" c="1000  BONDS (2011 SERIES A BOND ISSUE) #DR-11-102"/>
        <s v="[Project].[L2 - Project Code And Description].&amp;[1000  BONDS (2011 SERIES A BOND ISSUE) #DR-11-103]" c="1000  BONDS (2011 SERIES A BOND ISSUE) #DR-11-103"/>
        <s v="[Project].[L2 - Project Code And Description].&amp;[1000  BONDS (2011 SERIES A BOND ISSUE) #DR-11-104]" c="1000  BONDS (2011 SERIES A BOND ISSUE) #DR-11-104"/>
        <s v="[Project].[L2 - Project Code And Description].&amp;[1000  BONDS (2011 SERIES A BOND ISSUE) #DR-11-105]" c="1000  BONDS (2011 SERIES A BOND ISSUE) #DR-11-105"/>
        <s v="[Project].[L2 - Project Code And Description].&amp;[1000  BONDS (2012 &amp; 2013 SERIES A BOND ISSUE) #DR-12-110]" c="1000  BONDS (2012 &amp; 2013 SERIES A BOND ISSUE) #DR-12-110"/>
        <s v="[Project].[L2 - Project Code And Description].&amp;[1000  BONDS (2012 &amp; 2013 SERIES A BOND ISSUE) #DR-12-111]" c="1000  BONDS (2012 &amp; 2013 SERIES A BOND ISSUE) #DR-12-111"/>
        <s v="[Project].[L2 - Project Code And Description].&amp;[1000  BONDS (2012 &amp; 2013 SERIES A BOND ISSUE) #DR-12-113]" c="1000  BONDS (2012 &amp; 2013 SERIES A BOND ISSUE) #DR-12-113"/>
        <s v="[Project].[L2 - Project Code And Description].&amp;[1000  BONDS (2012 &amp; 2013 SERIES A BOND ISSUES) #DR-12-115]" c="1000  BONDS (2012 &amp; 2013 SERIES A BOND ISSUES) #DR-12-115"/>
        <s v="[Project].[L2 - Project Code And Description].&amp;[1000  BONDS (2012 &amp; 2013 SERIES A BOND ISSUES) #DR-12-116]" c="1000  BONDS (2012 &amp; 2013 SERIES A BOND ISSUES) #DR-12-116"/>
        <s v="[Project].[L2 - Project Code And Description].&amp;[1000  BONDS (2012 &amp; 2014 SERIES A &amp; B BOND ISSUE) #DR-12-112]" c="1000  BONDS (2012 &amp; 2014 SERIES A &amp; B BOND ISSUE) #DR-12-112"/>
        <s v="[Project].[L2 - Project Code And Description].&amp;[1000  BONDS (2012 &amp; 2014 SERIES A &amp; B BOND ISSUE) #DR-12-117]" c="1000  BONDS (2012 &amp; 2014 SERIES A &amp; B BOND ISSUE) #DR-12-117"/>
        <s v="[Project].[L2 - Project Code And Description].&amp;[1000  BONDS (2012 &amp; 2103 SERIES A BOND ISSUE) #DR-12-108]" c="1000  BONDS (2012 &amp; 2103 SERIES A BOND ISSUE) #DR-12-108"/>
        <s v="[Project].[L2 - Project Code And Description].&amp;[1000  BONDS (2012 SERIES A BOND ISSUE) #DR-12-107]" c="1000  BONDS (2012 SERIES A BOND ISSUE) #DR-12-107"/>
        <s v="[Project].[L2 - Project Code And Description].&amp;[1000  BONDS (2012 SERIES A BOND ISSUE) #DR-12-109]" c="1000  BONDS (2012 SERIES A BOND ISSUE) #DR-12-109"/>
        <s v="[Project].[L2 - Project Code And Description].&amp;[1000  BONDS (2012, 2014 &amp; 2015 SERIES A &amp; B BOND ISSUE) #DR-12-114]" c="1000  BONDS (2012, 2014 &amp; 2015 SERIES A &amp; B BOND ISSUE) #DR-12-114"/>
        <s v="[Project].[L2 - Project Code And Description].&amp;[1000  BONDS (2012, 2014 &amp; 2015 SERIES A &amp; B BOND ISSUE) #DR-12-118]" c="1000  BONDS (2012, 2014 &amp; 2015 SERIES A &amp; B BOND ISSUE) #DR-12-118"/>
        <s v="[Project].[L2 - Project Code And Description].&amp;[1000  BONDS (2013 &amp; 2014 SERIES A &amp; B BOND ISSUE) #DR-12-123]" c="1000  BONDS (2013 &amp; 2014 SERIES A &amp; B BOND ISSUE) #DR-12-123"/>
        <s v="[Project].[L2 - Project Code And Description].&amp;[1000  BONDS (2013 SERIES A BOND ISSUE) #DR-12-121]" c="1000  BONDS (2013 SERIES A BOND ISSUE) #DR-12-121"/>
        <s v="[Project].[L2 - Project Code And Description].&amp;[1000  BONDS (2013 SERIES A BOND ISSUE) #DR-12-125]" c="1000  BONDS (2013 SERIES A BOND ISSUE) #DR-12-125"/>
        <s v="[Project].[L2 - Project Code And Description].&amp;[1000  BONDS (2013, 2014 &amp; 2015 SERIES A &amp; B BOND ISSUE) #DR-12-119]" c="1000  BONDS (2013, 2014 &amp; 2015 SERIES A &amp; B BOND ISSUE) #DR-12-119"/>
        <s v="[Project].[L2 - Project Code And Description].&amp;[1000  BONDS (2014 &amp; 2015 SERIES B BOND ISSUE) #DR-12-120]" c="1000  BONDS (2014 &amp; 2015 SERIES B BOND ISSUE) #DR-12-120"/>
        <s v="[Project].[L2 - Project Code And Description].&amp;[1000  BONDS (2014 &amp; 2015 SERIES B BOND ISSUE) #DR-12-122]" c="1000  BONDS (2014 &amp; 2015 SERIES B BOND ISSUE) #DR-12-122"/>
        <s v="[Project].[L2 - Project Code And Description].&amp;[1000  BONDS (2014 &amp; 2015 SERIES B BOND ISSUE) #DR-12-127]" c="1000  BONDS (2014 &amp; 2015 SERIES B BOND ISSUE) #DR-12-127"/>
        <s v="[Project].[L2 - Project Code And Description].&amp;[1000  BONDS (2014 SERIES B BOND ISSUE) #DR-12-124]" c="1000  BONDS (2014 SERIES B BOND ISSUE) #DR-12-124"/>
        <s v="[Project].[L2 - Project Code And Description].&amp;[1000  BONDS (2014 SERIES B BOND ISSUE) #DR-12-126]" c="1000  BONDS (2014 SERIES B BOND ISSUE) #DR-12-126"/>
        <s v="[Project].[L2 - Project Code And Description].&amp;[1200  LEGAL SETTLEMENT PROCEEDS]" c="1200  LEGAL SETTLEMENT PROCEEDS"/>
        <s v="[Project].[L2 - Project Code And Description].&amp;[1800  AREAWIDE BUDGET APPROP.]" c="1800  AREAWIDE BUDGET APPROP."/>
        <s v="[Project].[L2 - Project Code And Description].&amp;[1800  AREAWIDE BUDGET APPROP. (30% MATCH FOR 57XX)]" c="1800  AREAWIDE BUDGET APPROP. (30% MATCH FOR 57XX)"/>
        <s v="[Project].[L2 - Project Code And Description].&amp;[1800  AREAWIDE BUDGET APPROPRIATION]" c="1800  AREAWIDE BUDGET APPROPRIATION"/>
        <s v="[Project].[L2 - Project Code And Description].&amp;[1800  AREAWIDE SCHOOL SITE ACQUISITION RESERVE]" c="1800  AREAWIDE SCHOOL SITE ACQUISITION RESERVE"/>
        <s v="[Project].[L2 - Project Code And Description].&amp;[2100  DISASTER/FUND BALANCE]" c="2100  DISASTER/FUND BALANCE"/>
        <s v="[Project].[L2 - Project Code And Description].&amp;[2100  Fund Bal Areawide Fund]" c="2100  Fund Bal Areawide Fund"/>
        <s v="[Project].[L2 - Project Code And Description].&amp;[2100  FUND BALANCE APPROP.-AREAWIDE]" c="2100  FUND BALANCE APPROP.-AREAWIDE"/>
        <s v="[Project].[L2 - Project Code And Description].&amp;[2100  LAND MANAGEMENT FUND BALANCE - FUND 203]" c="2100  LAND MANAGEMENT FUND BALANCE - FUND 203"/>
        <s v="[Project].[L2 - Project Code And Description].&amp;[2300  LAND MANAGEMENT APPROPRIATION]" c="2300  LAND MANAGEMENT APPROPRIATION"/>
        <s v="[Project].[L2 - Project Code And Description].&amp;[4200  OPERATING FUND TRANSFER - F. 204]" c="4200  OPERATING FUND TRANSFER - F. 204"/>
        <s v="[Project].[L2 - Project Code And Description].&amp;[4200  OPERATING TRANSFER - F. 203]" c="4200  OPERATING TRANSFER - F. 203"/>
        <s v="[Project].[L2 - Project Code And Description].&amp;[4200  OPERATING TRANSFER - F. 204]" c="4200  OPERATING TRANSFER - F. 204"/>
        <s v="[Project].[L2 - Project Code And Description].&amp;[4400  US DEPT. OF HOMELAND SEC. THROUGH AK DMVA, DHS&amp;EM]" c="4400  US DEPT. OF HOMELAND SEC. THROUGH AK DMVA, DHS&amp;EM"/>
        <s v="[Project].[L2 - Project Code And Description].&amp;[5300  INTEREST EARNINGS]" c="5300  INTEREST EARNINGS"/>
        <s v="[Project].[L2 - Project Code And Description].&amp;[5300  INTEREST INCOME]" c="5300  INTEREST INCOME"/>
        <s v="[Project].[L2 - Project Code And Description].&amp;[5500  ALASKA ENERGY AUTHORITY]" c="5500  ALASKA ENERGY AUTHORITY"/>
        <s v="[Project].[L2 - Project Code And Description].&amp;[5700  DEPARTMENT OF EDUCATION]" c="5700  DEPARTMENT OF EDUCATION"/>
        <s v="[Project].[L2 - Project Code And Description].&amp;[5700  DEPARTMENT OF EDUCATION (30% MATCH = 18XX)]" c="5700  DEPARTMENT OF EDUCATION (30% MATCH = 18XX)"/>
        <s v="[Project].[L2 - Project Code And Description].&amp;[6900  INSURANCE PROCEEDS]" c="6900  INSURANCE PROCEEDS"/>
        <s v="[Project].[L2 - Project Code And Description].&amp;[6900  STATE OF ALASKA, DOT]" c="6900  STATE OF ALASKA, DOT"/>
        <s v="[Project].[L2 - Project Code And Description].&amp;[6900  UNITED STATES DEPT. OF AGRICULTURE (LOAN FUNDS)]" c="6900  UNITED STATES DEPT. OF AGRICULTURE (LOAN FUNDS)"/>
        <s v="[Project].[L2 - Project Code And Description].&amp;[7900  SB46 NONMATCHING GRANT (#06-DC-217)]" c="7900  SB46 NONMATCHING GRANT (#06-DC-217)"/>
        <s v="[Project].[L2 - Project Code And Description].&amp;[7900  SB46 NONMATCHING GRANT (#06-DC-219)]" c="7900  SB46 NONMATCHING GRANT (#06-DC-219)"/>
        <s v="[Project].[L2 - Project Code And Description].&amp;[8500  SB231 (2007) LEGISLATIVE GRANT]" c="8500  SB231 (2007) LEGISLATIVE GRANT"/>
        <s v="[Project].[L2 - Project Code And Description].&amp;[8600  SB53 (2008) LEGISLATIVE GRANT]" c="8600  SB53 (2008) LEGISLATIVE GRANT"/>
        <s v="[Project].[L2 - Project Code And Description].&amp;[8700  SB221 (2009) LEGISLATIVE GRANT]" c="8700  SB221 (2009) LEGISLATIVE GRANT"/>
        <s v="[Project].[L2 - Project Code And Description].&amp;[8800  SB256 (2008) LEGISLATIVE GRANT]" c="8800  SB256 (2008) LEGISLATIVE GRANT"/>
        <s v="[Project].[L2 - Project Code And Description].&amp;[8900  SB230 (2011) LEGISLATIVE GRANT]" c="8900  SB230 (2011) LEGISLATIVE GRANT"/>
        <s v="[Project].[L2 - Project Code And Description].&amp;[9000  SB46 (2012) LEGISLATIVE GRANT]" c="9000  SB46 (2012) LEGISLATIVE GRANT"/>
        <s v="[Project].[L2 - Project Code And Description].&amp;[9100  SB160 (2013) LEGISLATIVE GRANT]" c="9100  SB160 (2013) LEGISLATIVE GRANT"/>
        <s v="[Project].[L2 - Project Code And Description].&amp;[9200  SB18 (2014) LEGISLATIVE GRANT]" c="9200  SB18 (2014) LEGISLATIVE GRANT"/>
        <s v="[Project].[L2 - Project Code And Description].&amp;[9200  SB18 (FY2014) LEGISLATIVE GRANT]" c="9200  SB18 (FY2014) LEGISLATIVE GRANT"/>
        <s v="[Project].[L2 - Project Code And Description].&amp;[9200  SB18 (FY2014) LEGISLATIVE GRANTS]" c="9200  SB18 (FY2014) LEGISLATIVE GRANTS"/>
        <s v="[Project].[L2 - Project Code And Description].&amp;[9300  SB119 (2015) LEGISLATIVE GRANT]" c="9300  SB119 (2015) LEGISLATIVE GRANT"/>
      </sharedItems>
    </cacheField>
    <cacheField name="[Project].[L2 - Project Code].[L2 - Project Code]" caption="L2 - Project Code" numFmtId="0" hierarchy="193" level="1">
      <sharedItems count="27">
        <s v="[Project].[L2 - Project Code].&amp;[]" c=""/>
        <s v="[Project].[L2 - Project Code].&amp;[0100]" c="0100"/>
        <s v="[Project].[L2 - Project Code].&amp;[1800]" c="1800"/>
        <s v="[Project].[L2 - Project Code].&amp;[2100]" c="2100"/>
        <s v="[Project].[L2 - Project Code].&amp;[2200]" c="2200"/>
        <s v="[Project].[L2 - Project Code].&amp;[4200]" c="4200"/>
        <s v="[Project].[L2 - Project Code].&amp;[5000]" c="5000"/>
        <s v="[Project].[L2 - Project Code].&amp;[5300]" c="5300"/>
        <s v="[Project].[L2 - Project Code].&amp;[6100]" c="6100"/>
        <s v="[Project].[L2 - Project Code].&amp;[8600]" c="8600"/>
        <s v="[Project].[L2 - Project Code].&amp;[8700]" c="8700"/>
        <s v="[Project].[L2 - Project Code].&amp;[8900]" c="8900"/>
        <s v="[Project].[L2 - Project Code].&amp;[9000]" c="9000"/>
        <s v="[Project].[L2 - Project Code].&amp;[9100]" c="9100"/>
        <s v="[Project].[L2 - Project Code].&amp;[9200]" c="9200"/>
        <s v="[Project].[L2 - Project Code].&amp;[9300]" c="9300"/>
        <s v="[Project].[L2 - Project Code].&amp;[1200]" u="1" c="1200"/>
        <s v="[Project].[L2 - Project Code].&amp;[2300]" u="1" c="2300"/>
        <s v="[Project].[L2 - Project Code].&amp;[4400]" u="1" c="4400"/>
        <s v="[Project].[L2 - Project Code].&amp;[5500]" u="1" c="5500"/>
        <s v="[Project].[L2 - Project Code].&amp;[5700]" u="1" c="5700"/>
        <s v="[Project].[L2 - Project Code].&amp;[6900]" u="1" c="6900"/>
        <s v="[Project].[L2 - Project Code].&amp;[0700]" u="1" c="0700"/>
        <s v="[Project].[L2 - Project Code].&amp;[1000]" u="1" c="1000"/>
        <s v="[Project].[L2 - Project Code].&amp;[8500]" u="1" c="8500"/>
        <s v="[Project].[L2 - Project Code].&amp;[7900]" u="1" c="7900"/>
        <s v="[Project].[L2 - Project Code].&amp;[8800]" u="1" c="8800"/>
      </sharedItems>
    </cacheField>
    <cacheField name="[GL Date].[Fiscal].[Fiscal Day]" caption="Fiscal Day" numFmtId="0" hierarchy="105" level="4">
      <sharedItems containsSemiMixedTypes="0" containsString="0"/>
    </cacheField>
    <cacheField name="[GL Date].[Fiscal].[Fiscal Quarter].[Fiscal Year]" caption="Fiscal Year" propertyName="Fiscal Year" numFmtId="0" hierarchy="105" level="2" memberPropertyField="1">
      <sharedItems containsSemiMixedTypes="0" containsString="0"/>
    </cacheField>
    <cacheField name="[GL Date].[Fiscal].[Fiscal Month].[Fiscal Quarter]" caption="Fiscal Quarter" propertyName="Fiscal Quarter" numFmtId="0" hierarchy="105" level="3" memberPropertyField="1">
      <sharedItems containsSemiMixedTypes="0" containsString="0"/>
    </cacheField>
    <cacheField name="[GL Date].[Fiscal].[Fiscal Day].[Fiscal Month]" caption="Fiscal Month" propertyName="Fiscal Month" numFmtId="0" hierarchy="105" level="4" memberPropertyField="1">
      <sharedItems containsSemiMixedTypes="0" containsString="0"/>
    </cacheField>
    <cacheField name="[GL Date].[Fiscal].[Fiscal Day].[Fiscal Week]" caption="Fiscal Week" propertyName="Fiscal Week" numFmtId="0" hierarchy="105" level="4" memberPropertyField="1">
      <sharedItems containsSemiMixedTypes="0" containsString="0"/>
    </cacheField>
    <cacheField name="[Balance Months].[Fiscal Year].[Fiscal Year]" caption="Fiscal Year" numFmtId="0" hierarchy="21" level="1">
      <sharedItems containsSemiMixedTypes="0" containsString="0"/>
    </cacheField>
  </cacheFields>
  <cacheHierarchies count="391">
    <cacheHierarchy uniqueName="[AP Invoice].[AP Invoice]" caption="AP Invoice" attribute="1" keyAttribute="1" defaultMemberUniqueName="[AP Invoice].[AP Invoice].[All]" allUniqueName="[AP Invoice].[AP Invoice].[All]" dimensionUniqueName="[AP Invoice]" displayFolder="\;Properties" count="0" unbalanced="0"/>
    <cacheHierarchy uniqueName="[AP Invoice].[Department]" caption="Department" attribute="1" defaultMemberUniqueName="[AP Invoice].[Department].[All]" allUniqueName="[AP Invoice].[Department].[All]" dimensionUniqueName="[AP Invoice]" displayFolder="Invoice Details" count="0" unbalanced="0"/>
    <cacheHierarchy uniqueName="[AP Invoice].[Entered User]" caption="Entered User" attribute="1" defaultMemberUniqueName="[AP Invoice].[Entered User].[All]" allUniqueName="[AP Invoice].[Entered User].[All]" dimensionUniqueName="[AP Invoice]" displayFolder="Invoice Details" count="0" unbalanced="0"/>
    <cacheHierarchy uniqueName="[AP Invoice].[Hold Payment Reasons]" caption="Hold Payment Reasons" attribute="1" defaultMemberUniqueName="[AP Invoice].[Hold Payment Reasons].[All]" allUniqueName="[AP Invoice].[Hold Payment Reasons].[All]" dimensionUniqueName="[AP Invoice]" displayFolder="Invoice Details" count="0" unbalanced="0"/>
    <cacheHierarchy uniqueName="[AP Invoice].[Invoice Batch Number]" caption="Invoice Batch Number" attribute="1" defaultMemberUniqueName="[AP Invoice].[Invoice Batch Number].[All]" allUniqueName="[AP Invoice].[Invoice Batch Number].[All]" dimensionUniqueName="[AP Invoice]" displayFolder="Batch Details" count="0" unbalanced="0"/>
    <cacheHierarchy uniqueName="[AP Invoice].[Invoice Batch Status]" caption="Invoice Batch Status" attribute="1" defaultMemberUniqueName="[AP Invoice].[Invoice Batch Status].[All]" allUniqueName="[AP Invoice].[Invoice Batch Status].[All]" dimensionUniqueName="[AP Invoice]" displayFolder="Batch Details" count="0" unbalanced="0"/>
    <cacheHierarchy uniqueName="[AP Invoice].[Invoice Description]" caption="Invoice Description" attribute="1" defaultMemberUniqueName="[AP Invoice].[Invoice Description].[All]" allUniqueName="[AP Invoice].[Invoice Description].[All]" dimensionUniqueName="[AP Invoice]" displayFolder="Invoice Details" count="0" unbalanced="0"/>
    <cacheHierarchy uniqueName="[AP Invoice].[Invoice Number]" caption="Invoice Number" attribute="1" defaultMemberUniqueName="[AP Invoice].[Invoice Number].[All]" allUniqueName="[AP Invoice].[Invoice Number].[All]" dimensionUniqueName="[AP Invoice]" displayFolder="Invoice Details" count="0" unbalanced="0"/>
    <cacheHierarchy uniqueName="[AP Invoice].[Invoice Process Status]" caption="Invoice Process Status" attribute="1" defaultMemberUniqueName="[AP Invoice].[Invoice Process Status].[All]" allUniqueName="[AP Invoice].[Invoice Process Status].[All]" dimensionUniqueName="[AP Invoice]" displayFolder="Invoice Details" count="0" unbalanced="0"/>
    <cacheHierarchy uniqueName="[AR Invoice].[AR Invoice]" caption="AR Invoice" attribute="1" keyAttribute="1" defaultMemberUniqueName="[AR Invoice].[AR Invoice].[All]" allUniqueName="[AR Invoice].[AR Invoice].[All]" dimensionUniqueName="[AR Invoice]" displayFolder="Properties" count="0" unbalanced="0"/>
    <cacheHierarchy uniqueName="[AR Invoice].[AR Invoice Type]" caption="AR Invoice Type" defaultMemberUniqueName="[AR Invoice].[AR Invoice Type].[All]" allUniqueName="[AR Invoice].[AR Invoice Type].[All]" dimensionUniqueName="[AR Invoice]" displayFolder="" count="0" unbalanced="0"/>
    <cacheHierarchy uniqueName="[AR Invoice].[Created By User Name]" caption="Created By User Name" attribute="1" defaultMemberUniqueName="[AR Invoice].[Created By User Name].[All]" allUniqueName="[AR Invoice].[Created By User Name].[All]" dimensionUniqueName="[AR Invoice]" displayFolder="Characteristics - Batch" count="0" unbalanced="0"/>
    <cacheHierarchy uniqueName="[AR Invoice].[Invoice Batch Number]" caption="Invoice Batch Number" attribute="1" defaultMemberUniqueName="[AR Invoice].[Invoice Batch Number].[All]" allUniqueName="[AR Invoice].[Invoice Batch Number].[All]" dimensionUniqueName="[AR Invoice]" displayFolder="Characteristics - Batch" count="0" unbalanced="0"/>
    <cacheHierarchy uniqueName="[AR Invoice].[Invoice Category]" caption="Invoice Category" attribute="1" defaultMemberUniqueName="[AR Invoice].[Invoice Category].[All]" allUniqueName="[AR Invoice].[Invoice Category].[All]" dimensionUniqueName="[AR Invoice]" displayFolder="Characteristics - Invoice" count="0" unbalanced="0"/>
    <cacheHierarchy uniqueName="[AR Invoice].[Invoice Description]" caption="Invoice Description" attribute="1" defaultMemberUniqueName="[AR Invoice].[Invoice Description].[All]" allUniqueName="[AR Invoice].[Invoice Description].[All]" dimensionUniqueName="[AR Invoice]" displayFolder="Characteristics - Invoice" count="0" unbalanced="0"/>
    <cacheHierarchy uniqueName="[AR Invoice].[Invoice Number]" caption="Invoice Number" attribute="1" defaultMemberUniqueName="[AR Invoice].[Invoice Number].[All]" allUniqueName="[AR Invoice].[Invoice Number].[All]" dimensionUniqueName="[AR Invoice]" displayFolder="\" count="0" unbalanced="0"/>
    <cacheHierarchy uniqueName="[AR Invoice].[Invoice Type]" caption="Invoice Type" attribute="1" defaultMemberUniqueName="[AR Invoice].[Invoice Type].[All]" allUniqueName="[AR Invoice].[Invoice Type].[All]" dimensionUniqueName="[AR Invoice]" displayFolder="Characteristics - Invoice" count="0" unbalanced="0"/>
    <cacheHierarchy uniqueName="[AR Invoice].[Narrative]" caption="Narrative" attribute="1" defaultMemberUniqueName="[AR Invoice].[Narrative].[All]" allUniqueName="[AR Invoice].[Narrative].[All]" dimensionUniqueName="[AR Invoice]" displayFolder="Details" count="0" unbalanced="0"/>
    <cacheHierarchy uniqueName="[AR Invoice].[Process Status]" caption="Process Status" attribute="1" defaultMemberUniqueName="[AR Invoice].[Process Status].[All]" allUniqueName="[AR Invoice].[Process Status].[All]" dimensionUniqueName="[AR Invoice]" displayFolder="Characteristics - Invoice" count="0" unbalanced="0"/>
    <cacheHierarchy uniqueName="[Balance Months].[Fiscal Month]" caption="Fiscal Month" attribute="1" defaultMemberUniqueName="[Balance Months].[Fiscal Month].[All]" allUniqueName="[Balance Months].[Fiscal Month].[All]" dimensionUniqueName="[Balance Months]" displayFolder="" count="0" unbalanced="0"/>
    <cacheHierarchy uniqueName="[Balance Months].[Fiscal Month Of Year]" caption="Fiscal Month Of Year" attribute="1" defaultMemberUniqueName="[Balance Months].[Fiscal Month Of Year].[All]" allUniqueName="[Balance Months].[Fiscal Month Of Year].[All]" dimensionUniqueName="[Balance Months]" displayFolder="" count="0" unbalanced="0"/>
    <cacheHierarchy uniqueName="[Balance Months].[Fiscal Year]" caption="Fiscal Year" attribute="1" defaultMemberUniqueName="[Balance Months].[Fiscal Year].[All]" allUniqueName="[Balance Months].[Fiscal Year].[All]" dimensionUniqueName="[Balance Months]" displayFolder="" count="2" unbalanced="0">
      <fieldsUsage count="2">
        <fieldUsage x="-1"/>
        <fieldUsage x="19"/>
      </fieldsUsage>
    </cacheHierarchy>
    <cacheHierarchy uniqueName="[Balance Months].[Rolling Month]" caption="Rolling Month" attribute="1" defaultMemberUniqueName="[Balance Months].[Rolling Month].[All]" allUniqueName="[Balance Months].[Rolling Month].[All]" dimensionUniqueName="[Balance Months]" displayFolder="Rolling Dates" count="0" unbalanced="0"/>
    <cacheHierarchy uniqueName="[Balance Months].[Rolling Year - Fiscal]" caption="Rolling Year - Fiscal" attribute="1" defaultMemberUniqueName="[Balance Months].[Rolling Year - Fiscal].[All]" allUniqueName="[Balance Months].[Rolling Year - Fiscal].[All]" dimensionUniqueName="[Balance Months]" displayFolder="Rolling Dates" count="0" unbalanced="0"/>
    <cacheHierarchy uniqueName="[Balance Sheet Journal Type].[Journal Type]" caption="Journal Type" attribute="1" defaultMemberUniqueName="[Balance Sheet Journal Type].[Journal Type].[All]" allUniqueName="[Balance Sheet Journal Type].[Journal Type].[All]" dimensionUniqueName="[Balance Sheet Journal Type]" displayFolder="" count="0" unbalanced="0"/>
    <cacheHierarchy uniqueName="[Check].[Address Line 1]" caption="Address Line 1" attribute="1" defaultMemberUniqueName="[Check].[Address Line 1].[All]" allUniqueName="[Check].[Address Line 1].[All]" dimensionUniqueName="[Check]" displayFolder="Details\Address" count="0" unbalanced="0"/>
    <cacheHierarchy uniqueName="[Check].[Address Line 2]" caption="Address Line 2" attribute="1" defaultMemberUniqueName="[Check].[Address Line 2].[All]" allUniqueName="[Check].[Address Line 2].[All]" dimensionUniqueName="[Check]" displayFolder="Details\Address" count="0" unbalanced="0"/>
    <cacheHierarchy uniqueName="[Check].[Address Line 3]" caption="Address Line 3" attribute="1" defaultMemberUniqueName="[Check].[Address Line 3].[All]" allUniqueName="[Check].[Address Line 3].[All]" dimensionUniqueName="[Check]" displayFolder="Details\Address" count="0" unbalanced="0"/>
    <cacheHierarchy uniqueName="[Check].[Address Name]" caption="Address Name" attribute="1" defaultMemberUniqueName="[Check].[Address Name].[All]" allUniqueName="[Check].[Address Name].[All]" dimensionUniqueName="[Check]" displayFolder="Details\Address" count="0" unbalanced="0"/>
    <cacheHierarchy uniqueName="[Check].[Check]" caption="Check" attribute="1" keyAttribute="1" defaultMemberUniqueName="[Check].[Check].[All]" allUniqueName="[Check].[Check].[All]" dimensionUniqueName="[Check]" displayFolder="Properties" count="0" unbalanced="0"/>
    <cacheHierarchy uniqueName="[Check].[Check Amount]" caption="Check Amount" attribute="1" defaultMemberUniqueName="[Check].[Check Amount].[All]" allUniqueName="[Check].[Check Amount].[All]" dimensionUniqueName="[Check]" displayFolder="Details" count="0" unbalanced="0"/>
    <cacheHierarchy uniqueName="[Check].[Check Number]" caption="Check Number" attribute="1" defaultMemberUniqueName="[Check].[Check Number].[All]" allUniqueName="[Check].[Check Number].[All]" dimensionUniqueName="[Check]" displayFolder="" count="0" unbalanced="0"/>
    <cacheHierarchy uniqueName="[Check].[Check Status]" caption="Check Status" attribute="1" defaultMemberUniqueName="[Check].[Check Status].[All]" allUniqueName="[Check].[Check Status].[All]" dimensionUniqueName="[Check]" displayFolder="Characteristics" count="0" unbalanced="0"/>
    <cacheHierarchy uniqueName="[Check].[Check Type]" caption="Check Type" attribute="1" defaultMemberUniqueName="[Check].[Check Type].[All]" allUniqueName="[Check].[Check Type].[All]" dimensionUniqueName="[Check]" displayFolder="Characteristics" count="0" unbalanced="0"/>
    <cacheHierarchy uniqueName="[Check].[City]" caption="City" attribute="1" defaultMemberUniqueName="[Check].[City].[All]" allUniqueName="[Check].[City].[All]" dimensionUniqueName="[Check]" displayFolder="Details\Address" count="0" unbalanced="0"/>
    <cacheHierarchy uniqueName="[Check].[Direct Deposit Account]" caption="Direct Deposit Account" attribute="1" defaultMemberUniqueName="[Check].[Direct Deposit Account].[All]" allUniqueName="[Check].[Direct Deposit Account].[All]" dimensionUniqueName="[Check]" displayFolder="Details" count="0" unbalanced="0"/>
    <cacheHierarchy uniqueName="[Check].[First Name]" caption="First Name" attribute="1" defaultMemberUniqueName="[Check].[First Name].[All]" allUniqueName="[Check].[First Name].[All]" dimensionUniqueName="[Check]" displayFolder="Details\Name" count="0" unbalanced="0"/>
    <cacheHierarchy uniqueName="[Check].[Last Name]" caption="Last Name" attribute="1" defaultMemberUniqueName="[Check].[Last Name].[All]" allUniqueName="[Check].[Last Name].[All]" dimensionUniqueName="[Check]" displayFolder="Details\Name" count="0" unbalanced="0"/>
    <cacheHierarchy uniqueName="[Check].[Middle Name]" caption="Middle Name" attribute="1" defaultMemberUniqueName="[Check].[Middle Name].[All]" allUniqueName="[Check].[Middle Name].[All]" dimensionUniqueName="[Check]" displayFolder="Details\Name" count="0" unbalanced="0"/>
    <cacheHierarchy uniqueName="[Check].[Source]" caption="Source" attribute="1" defaultMemberUniqueName="[Check].[Source].[All]" allUniqueName="[Check].[Source].[All]" dimensionUniqueName="[Check]" displayFolder="Characteristics" count="0" unbalanced="0"/>
    <cacheHierarchy uniqueName="[Check].[Standard Name]" caption="Standard Name" attribute="1" defaultMemberUniqueName="[Check].[Standard Name].[All]" allUniqueName="[Check].[Standard Name].[All]" dimensionUniqueName="[Check]" displayFolder="Characteristics" count="0" unbalanced="0"/>
    <cacheHierarchy uniqueName="[Check].[State]" caption="State" attribute="1" defaultMemberUniqueName="[Check].[State].[All]" allUniqueName="[Check].[State].[All]" dimensionUniqueName="[Check]" displayFolder="Details\Address" count="0" unbalanced="0"/>
    <cacheHierarchy uniqueName="[Check].[Stop Date]" caption="Stop Date" attribute="1" defaultMemberUniqueName="[Check].[Stop Date].[All]" allUniqueName="[Check].[Stop Date].[All]" dimensionUniqueName="[Check]" displayFolder="Details\Dates" count="0" unbalanced="0"/>
    <cacheHierarchy uniqueName="[Check].[Transaction Date]" caption="Transaction Date" attribute="1" defaultMemberUniqueName="[Check].[Transaction Date].[All]" allUniqueName="[Check].[Transaction Date].[All]" dimensionUniqueName="[Check]" displayFolder="Details\Dates" count="0" unbalanced="0"/>
    <cacheHierarchy uniqueName="[Check].[Transaction Description]" caption="Transaction Description" attribute="1" defaultMemberUniqueName="[Check].[Transaction Description].[All]" allUniqueName="[Check].[Transaction Description].[All]" dimensionUniqueName="[Check]" displayFolder="Details" count="0" unbalanced="0"/>
    <cacheHierarchy uniqueName="[Check].[Zip]" caption="Zip" attribute="1" defaultMemberUniqueName="[Check].[Zip].[All]" allUniqueName="[Check].[Zip].[All]" dimensionUniqueName="[Check]" displayFolder="Details\Address" count="0" unbalanced="0"/>
    <cacheHierarchy uniqueName="[Customer].[Active Status]" caption="Active Status" attribute="1" defaultMemberUniqueName="[Customer].[Active Status].[All]" allUniqueName="[Customer].[Active Status].[All]" dimensionUniqueName="[Customer]" displayFolder="" count="0" unbalanced="0"/>
    <cacheHierarchy uniqueName="[Customer].[Customer First Name]" caption="Customer First Name" attribute="1" defaultMemberUniqueName="[Customer].[Customer First Name].[All]" allUniqueName="[Customer].[Customer First Name].[All]" dimensionUniqueName="[Customer]" displayFolder="Details" count="0" unbalanced="0"/>
    <cacheHierarchy uniqueName="[Customer].[Customer Formal Name]" caption="Customer Formal Name" attribute="1" defaultMemberUniqueName="[Customer].[Customer Formal Name].[All]" allUniqueName="[Customer].[Customer Formal Name].[All]" dimensionUniqueName="[Customer]" displayFolder="Details" count="0" unbalanced="0"/>
    <cacheHierarchy uniqueName="[Customer].[Customer Last Name]" caption="Customer Last Name" attribute="1" defaultMemberUniqueName="[Customer].[Customer Last Name].[All]" allUniqueName="[Customer].[Customer Last Name].[All]" dimensionUniqueName="[Customer]" displayFolder="Details" count="0" unbalanced="0"/>
    <cacheHierarchy uniqueName="[Customer].[Customer Middle Name]" caption="Customer Middle Name" attribute="1" defaultMemberUniqueName="[Customer].[Customer Middle Name].[All]" allUniqueName="[Customer].[Customer Middle Name].[All]" dimensionUniqueName="[Customer]" displayFolder="Details" count="0" unbalanced="0"/>
    <cacheHierarchy uniqueName="[Customer].[Customer Name]" caption="Customer Name" attribute="1" keyAttribute="1" defaultMemberUniqueName="[Customer].[Customer Name].[All]" allUniqueName="[Customer].[Customer Name].[All]" dimensionUniqueName="[Customer]" displayFolder="\;Properties" count="0" unbalanced="0"/>
    <cacheHierarchy uniqueName="[Customer].[Customer Phone]" caption="Customer Phone" attribute="1" defaultMemberUniqueName="[Customer].[Customer Phone].[All]" allUniqueName="[Customer].[Customer Phone].[All]" dimensionUniqueName="[Customer]" displayFolder="Details" count="0" unbalanced="0"/>
    <cacheHierarchy uniqueName="[Customer].[Customer Type]" caption="Customer Type" attribute="1" defaultMemberUniqueName="[Customer].[Customer Type].[All]" allUniqueName="[Customer].[Customer Type].[All]" dimensionUniqueName="[Customer]" displayFolder="" count="0" unbalanced="0"/>
    <cacheHierarchy uniqueName="[Funding Source].[Funding Source]" caption="Funding Source" attribute="1" keyAttribute="1" defaultMemberUniqueName="[Funding Source].[Funding Source].[All]" allUniqueName="[Funding Source].[Funding Source].[All]" dimensionUniqueName="[Funding Source]" displayFolder="\;Properties" count="0" unbalanced="0"/>
    <cacheHierarchy uniqueName="[Funding Source].[Source Name]" caption="Source Name" attribute="1" defaultMemberUniqueName="[Funding Source].[Source Name].[All]" allUniqueName="[Funding Source].[Source Name].[All]" dimensionUniqueName="[Funding Source]" displayFolder="Details" count="0" unbalanced="0"/>
    <cacheHierarchy uniqueName="[Funding Source].[Source Type]" caption="Source Type" attribute="1" defaultMemberUniqueName="[Funding Source].[Source Type].[All]" allUniqueName="[Funding Source].[Source Type].[All]" dimensionUniqueName="[Funding Source]" displayFolder="Details" count="0" unbalanced="0"/>
    <cacheHierarchy uniqueName="[GL Account].[Account Classification]" caption="Account Classification" defaultMemberUniqueName="[GL Account].[Account Classification].[All]" allUniqueName="[GL Account].[Account Classification].[All]" dimensionUniqueName="[GL Account]" displayFolder="" count="0" unbalanced="0"/>
    <cacheHierarchy uniqueName="[GL Account].[Account Classification Code 1]" caption="Account Classification Code 1" attribute="1" defaultMemberUniqueName="[GL Account].[Account Classification Code 1].[All]" allUniqueName="[GL Account].[Account Classification Code 1].[All]" dimensionUniqueName="[GL Account]" displayFolder="Account Classification" count="0" unbalanced="0"/>
    <cacheHierarchy uniqueName="[GL Account].[Account Classification Code 2]" caption="Account Classification Code 2" attribute="1" defaultMemberUniqueName="[GL Account].[Account Classification Code 2].[All]" allUniqueName="[GL Account].[Account Classification Code 2].[All]" dimensionUniqueName="[GL Account]" displayFolder="Account Classification" count="0" unbalanced="0"/>
    <cacheHierarchy uniqueName="[GL Account].[Account Classification Code 3]" caption="Account Classification Code 3" attribute="1" defaultMemberUniqueName="[GL Account].[Account Classification Code 3].[All]" allUniqueName="[GL Account].[Account Classification Code 3].[All]" dimensionUniqueName="[GL Account]" displayFolder="Account Classification" count="0" unbalanced="0"/>
    <cacheHierarchy uniqueName="[GL Account].[Account Classification Code And Description 1]" caption="Account Classification Code And Description 1" attribute="1" defaultMemberUniqueName="[GL Account].[Account Classification Code And Description 1].[All]" allUniqueName="[GL Account].[Account Classification Code And Description 1].[All]" dimensionUniqueName="[GL Account]" displayFolder="Account Classification" count="0" unbalanced="0"/>
    <cacheHierarchy uniqueName="[GL Account].[Account Classification Code And Description 2]" caption="Account Classification Code And Description 2" attribute="1" defaultMemberUniqueName="[GL Account].[Account Classification Code And Description 2].[All]" allUniqueName="[GL Account].[Account Classification Code And Description 2].[All]" dimensionUniqueName="[GL Account]" displayFolder="Account Classification" count="0" unbalanced="0"/>
    <cacheHierarchy uniqueName="[GL Account].[Account Classification Code And Description 3]" caption="Account Classification Code And Description 3" attribute="1" defaultMemberUniqueName="[GL Account].[Account Classification Code And Description 3].[All]" allUniqueName="[GL Account].[Account Classification Code And Description 3].[All]" dimensionUniqueName="[GL Account]" displayFolder="Account Classification" count="0" unbalanced="0"/>
    <cacheHierarchy uniqueName="[GL Account].[Account Classification1]" caption="Account Classification1" attribute="1" defaultMemberUniqueName="[GL Account].[Account Classification1].[All]" allUniqueName="[GL Account].[Account Classification1].[All]" dimensionUniqueName="[GL Account]" displayFolder="Account Classification" count="0" unbalanced="0"/>
    <cacheHierarchy uniqueName="[GL Account].[Account Classification2]" caption="Account Classification2" attribute="1" defaultMemberUniqueName="[GL Account].[Account Classification2].[All]" allUniqueName="[GL Account].[Account Classification2].[All]" dimensionUniqueName="[GL Account]" displayFolder="Account Classification" count="0" unbalanced="0"/>
    <cacheHierarchy uniqueName="[GL Account].[Account Classification3]" caption="Account Classification3" attribute="1" defaultMemberUniqueName="[GL Account].[Account Classification3].[All]" allUniqueName="[GL Account].[Account Classification3].[All]" dimensionUniqueName="[GL Account]" displayFolder="Account Classification" count="0" unbalanced="0"/>
    <cacheHierarchy uniqueName="[GL Account].[Account Code]" caption="Account Code" attribute="1" defaultMemberUniqueName="[GL Account].[Account Code].[All]" allUniqueName="[GL Account].[Account Code].[All]" dimensionUniqueName="[GL Account]" displayFolder="Base Account" count="0" unbalanced="0"/>
    <cacheHierarchy uniqueName="[GL Account].[Account Code And Description]" caption="Account Code And Description" attribute="1" defaultMemberUniqueName="[GL Account].[Account Code And Description].[All]" allUniqueName="[GL Account].[Account Code And Description].[All]" dimensionUniqueName="[GL Account]" displayFolder="Base Account" count="0" unbalanced="0"/>
    <cacheHierarchy uniqueName="[GL Account].[Account Description]" caption="Account Description" attribute="1" defaultMemberUniqueName="[GL Account].[Account Description].[All]" allUniqueName="[GL Account].[Account Description].[All]" dimensionUniqueName="[GL Account]" displayFolder="Base Account" count="0" unbalanced="0"/>
    <cacheHierarchy uniqueName="[GL Account].[Account Status]" caption="Account Status" attribute="1" defaultMemberUniqueName="[GL Account].[Account Status].[All]" allUniqueName="[GL Account].[Account Status].[All]" dimensionUniqueName="[GL Account]" displayFolder="Account Details" count="0" unbalanced="0"/>
    <cacheHierarchy uniqueName="[GL Account].[Account Type]" caption="Account Type" attribute="1" defaultMemberUniqueName="[GL Account].[Account Type].[All]" allUniqueName="[GL Account].[Account Type].[All]" dimensionUniqueName="[GL Account]" displayFolder="\" count="2" unbalanced="0">
      <fieldsUsage count="2">
        <fieldUsage x="-1"/>
        <fieldUsage x="9"/>
      </fieldsUsage>
    </cacheHierarchy>
    <cacheHierarchy uniqueName="[GL Account].[Base And Detail Account Code]" caption="Base And Detail Account Code" attribute="1" defaultMemberUniqueName="[GL Account].[Base And Detail Account Code].[All]" allUniqueName="[GL Account].[Base And Detail Account Code].[All]" dimensionUniqueName="[GL Account]" displayFolder="Base Detail Account" count="0" unbalanced="0"/>
    <cacheHierarchy uniqueName="[GL Account].[Base And Detail Account With Both Descriptions]" caption="Base And Detail Account With Both Descriptions" attribute="1" defaultMemberUniqueName="[GL Account].[Base And Detail Account With Both Descriptions].[All]" allUniqueName="[GL Account].[Base And Detail Account With Both Descriptions].[All]" dimensionUniqueName="[GL Account]" displayFolder="Base Detail Account" count="0" unbalanced="0"/>
    <cacheHierarchy uniqueName="[GL Account].[Base And Detail Account With Detail Description]" caption="Base And Detail Account With Detail Description" attribute="1" defaultMemberUniqueName="[GL Account].[Base And Detail Account With Detail Description].[All]" allUniqueName="[GL Account].[Base And Detail Account With Detail Description].[All]" dimensionUniqueName="[GL Account]" displayFolder="Base Detail Account" count="0" unbalanced="0"/>
    <cacheHierarchy uniqueName="[GL Account].[Budgeted - Base Account]" caption="Budgeted - Base Account" attribute="1" defaultMemberUniqueName="[GL Account].[Budgeted - Base Account].[All]" allUniqueName="[GL Account].[Budgeted - Base Account].[All]" dimensionUniqueName="[GL Account]" displayFolder="Account Details" count="0" unbalanced="0"/>
    <cacheHierarchy uniqueName="[GL Account].[Detail Account Code]" caption="Detail Account Code" attribute="1" defaultMemberUniqueName="[GL Account].[Detail Account Code].[All]" allUniqueName="[GL Account].[Detail Account Code].[All]" dimensionUniqueName="[GL Account]" displayFolder="Detail Account" count="0" unbalanced="0"/>
    <cacheHierarchy uniqueName="[GL Account].[Detail Account Code And Description]" caption="Detail Account Code And Description" attribute="1" defaultMemberUniqueName="[GL Account].[Detail Account Code And Description].[All]" allUniqueName="[GL Account].[Detail Account Code And Description].[All]" dimensionUniqueName="[GL Account]" displayFolder="Detail Account" count="0" unbalanced="0"/>
    <cacheHierarchy uniqueName="[GL Account].[Detail Account Description]" caption="Detail Account Description" attribute="1" defaultMemberUniqueName="[GL Account].[Detail Account Description].[All]" allUniqueName="[GL Account].[Detail Account Description].[All]" dimensionUniqueName="[GL Account]" displayFolder="Detail Account" count="0" unbalanced="0"/>
    <cacheHierarchy uniqueName="[GL Account].[Function]" caption="Function" defaultMemberUniqueName="[GL Account].[Function].[All]" allUniqueName="[GL Account].[Function].[All]" dimensionUniqueName="[GL Account]" displayFolder="" count="0" unbalanced="0"/>
    <cacheHierarchy uniqueName="[GL Account].[GL Account]" caption="GL Account" attribute="1" keyAttribute="1" defaultMemberUniqueName="[GL Account].[GL Account].[All]" allUniqueName="[GL Account].[GL Account].[All]" dimensionUniqueName="[GL Account]" displayFolder="\;Properties" count="0" unbalanced="0"/>
    <cacheHierarchy uniqueName="[GL Account].[GL Account Code]" caption="GL Account Code" attribute="1" defaultMemberUniqueName="[GL Account].[GL Account Code].[All]" allUniqueName="[GL Account].[GL Account Code].[All]" dimensionUniqueName="[GL Account]" displayFolder="Full Account Delimited" count="0" unbalanced="0"/>
    <cacheHierarchy uniqueName="[GL Account].[GL Account Code And Description]" caption="GL Account Code And Description" attribute="1" defaultMemberUniqueName="[GL Account].[GL Account Code And Description].[All]" allUniqueName="[GL Account].[GL Account Code And Description].[All]" dimensionUniqueName="[GL Account]" displayFolder="Full Account Delimited" count="0" unbalanced="0"/>
    <cacheHierarchy uniqueName="[GL Account].[GL Account Description]" caption="GL Account Description" attribute="1" defaultMemberUniqueName="[GL Account].[GL Account Description].[All]" allUniqueName="[GL Account].[GL Account Description].[All]" dimensionUniqueName="[GL Account]" displayFolder="Full Account Delimited" count="0" unbalanced="0"/>
    <cacheHierarchy uniqueName="[GL Account].[Org Function]" caption="Org Function" attribute="1" defaultMemberUniqueName="[GL Account].[Org Function].[All]" allUniqueName="[GL Account].[Org Function].[All]" dimensionUniqueName="[GL Account]" displayFolder="" count="0" unbalanced="0"/>
    <cacheHierarchy uniqueName="[GL Account].[Org Sub Function]" caption="Org Sub Function" attribute="1" defaultMemberUniqueName="[GL Account].[Org Sub Function].[All]" allUniqueName="[GL Account].[Org Sub Function].[All]" dimensionUniqueName="[GL Account]" displayFolder="" count="0" unbalanced="0"/>
    <cacheHierarchy uniqueName="[GL Account].[Primary Translation Account]" caption="Primary Translation Account" attribute="1" defaultMemberUniqueName="[GL Account].[Primary Translation Account].[All]" allUniqueName="[GL Account].[Primary Translation Account].[All]" dimensionUniqueName="[GL Account]" displayFolder="" count="0" unbalanced="0"/>
    <cacheHierarchy uniqueName="[GL Account].[Project Requirement]" caption="Project Requirement" attribute="1" defaultMemberUniqueName="[GL Account].[Project Requirement].[All]" allUniqueName="[GL Account].[Project Requirement].[All]" dimensionUniqueName="[GL Account]" displayFolder="Account Details" count="0" unbalanced="0"/>
    <cacheHierarchy uniqueName="[GL Account].[Project Usage]" caption="Project Usage" attribute="1" defaultMemberUniqueName="[GL Account].[Project Usage].[All]" allUniqueName="[GL Account].[Project Usage].[All]" dimensionUniqueName="[GL Account]" displayFolder="Account Details" count="0" unbalanced="0"/>
    <cacheHierarchy uniqueName="[GL Account].[Revenue Source]" caption="Revenue Source" attribute="1" defaultMemberUniqueName="[GL Account].[Revenue Source].[All]" allUniqueName="[GL Account].[Revenue Source].[All]" dimensionUniqueName="[GL Account]" displayFolder="Account Details" count="0" unbalanced="0"/>
    <cacheHierarchy uniqueName="[GL Account].[Revenue Type]" caption="Revenue Type" attribute="1" defaultMemberUniqueName="[GL Account].[Revenue Type].[All]" allUniqueName="[GL Account].[Revenue Type].[All]" dimensionUniqueName="[GL Account]" displayFolder="Account Details" count="0" unbalanced="0"/>
    <cacheHierarchy uniqueName="[GL Account].[Sub Detail Code]" caption="Sub Detail Code" attribute="1" defaultMemberUniqueName="[GL Account].[Sub Detail Code].[All]" allUniqueName="[GL Account].[Sub Detail Code].[All]" dimensionUniqueName="[GL Account]" displayFolder="Sub Detail Account" count="0" unbalanced="0"/>
    <cacheHierarchy uniqueName="[GL Account].[Sub Detail Code And Description]" caption="Sub Detail Code And Description" attribute="1" defaultMemberUniqueName="[GL Account].[Sub Detail Code And Description].[All]" allUniqueName="[GL Account].[Sub Detail Code And Description].[All]" dimensionUniqueName="[GL Account]" displayFolder="Sub Detail Account" count="0" unbalanced="0"/>
    <cacheHierarchy uniqueName="[GL Account].[Sub Detail Description]" caption="Sub Detail Description" attribute="1" defaultMemberUniqueName="[GL Account].[Sub Detail Description].[All]" allUniqueName="[GL Account].[Sub Detail Description].[All]" dimensionUniqueName="[GL Account]" displayFolder="Sub Detail Account" count="0" unbalanced="0"/>
    <cacheHierarchy uniqueName="[GL Account Translations].[Primary Translation]" caption="Primary Translation" attribute="1" defaultMemberUniqueName="[GL Account Translations].[Primary Translation].[All]" allUniqueName="[GL Account Translations].[Primary Translation].[All]" dimensionUniqueName="[GL Account Translations]" displayFolder="" count="0" unbalanced="0"/>
    <cacheHierarchy uniqueName="[GL Account Translations].[Translation Account]" caption="Translation Account" attribute="1" defaultMemberUniqueName="[GL Account Translations].[Translation Account].[All]" allUniqueName="[GL Account Translations].[Translation Account].[All]" dimensionUniqueName="[GL Account Translations]" displayFolder="" count="0" unbalanced="0"/>
    <cacheHierarchy uniqueName="[GL Account Translations].[Translation Account Group]" caption="Translation Account Group" attribute="1" defaultMemberUniqueName="[GL Account Translations].[Translation Account Group].[All]" allUniqueName="[GL Account Translations].[Translation Account Group].[All]" dimensionUniqueName="[GL Account Translations]" displayFolder="" count="0" unbalanced="0"/>
    <cacheHierarchy uniqueName="[GL Account Translations].[Translation Usage]" caption="Translation Usage" attribute="1" defaultMemberUniqueName="[GL Account Translations].[Translation Usage].[All]" allUniqueName="[GL Account Translations].[Translation Usage].[All]" dimensionUniqueName="[GL Account Translations]" displayFolder="" count="0" unbalanced="0"/>
    <cacheHierarchy uniqueName="[GL Date].[Calendar]" caption="Calendar" time="1" defaultMemberUniqueName="[GL Date].[Calendar].[All]" allUniqueName="[GL Date].[Calendar].[All]" dimensionUniqueName="[GL Date]" displayFolder="" count="0" unbalanced="0"/>
    <cacheHierarchy uniqueName="[GL Date].[Calendar Weeks]" caption="Calendar Weeks" time="1" defaultMemberUniqueName="[GL Date].[Calendar Weeks].[All]" allUniqueName="[GL Date].[Calendar Weeks].[All]" dimensionUniqueName="[GL Date]" displayFolder="" count="0" unbalanced="0"/>
    <cacheHierarchy uniqueName="[GL Date].[Date mm-dd-yyyy]" caption="Date mm-dd-yyyy" attribute="1" time="1" defaultMemberUniqueName="[GL Date].[Date mm-dd-yyyy].[All]" allUniqueName="[GL Date].[Date mm-dd-yyyy].[All]" dimensionUniqueName="[GL Date]" displayFolder="Formatted" count="0" unbalanced="0"/>
    <cacheHierarchy uniqueName="[GL Date].[Date yyyy-mm-dd]" caption="Date yyyy-mm-dd" attribute="1" time="1" defaultMemberUniqueName="[GL Date].[Date yyyy-mm-dd].[All]" allUniqueName="[GL Date].[Date yyyy-mm-dd].[All]" dimensionUniqueName="[GL Date]" displayFolder="Formatted" count="0" unbalanced="0"/>
    <cacheHierarchy uniqueName="[GL Date].[Day]" caption="Day" attribute="1" time="1" defaultMemberUniqueName="[GL Date].[Day].[All]" allUniqueName="[GL Date].[Day].[All]" dimensionUniqueName="[GL Date]" displayFolder="Calendar Date" count="0" unbalanced="0"/>
    <cacheHierarchy uniqueName="[GL Date].[Day Of Month]" caption="Day Of Month" attribute="1" time="1" defaultMemberUniqueName="[GL Date].[Day Of Month].[All]" allUniqueName="[GL Date].[Day Of Month].[All]" dimensionUniqueName="[GL Date]" displayFolder="Calendar Date;Fiscal Date" count="0" unbalanced="0"/>
    <cacheHierarchy uniqueName="[GL Date].[Day Of Week]" caption="Day Of Week" attribute="1" time="1" defaultMemberUniqueName="[GL Date].[Day Of Week].[All]" allUniqueName="[GL Date].[Day Of Week].[All]" dimensionUniqueName="[GL Date]" displayFolder="Calendar Date;Fiscal Date" count="0" unbalanced="0"/>
    <cacheHierarchy uniqueName="[GL Date].[Fiscal]" caption="Fiscal" time="1" defaultMemberUniqueName="[GL Date].[Fiscal].[All]" allUniqueName="[GL Date].[Fiscal].[All]" dimensionUniqueName="[GL Date]" displayFolder="" count="5" unbalanced="0">
      <fieldsUsage count="5">
        <fieldUsage x="-1"/>
        <fieldUsage x="0"/>
        <fieldUsage x="1"/>
        <fieldUsage x="2"/>
        <fieldUsage x="14"/>
      </fieldsUsage>
    </cacheHierarchy>
    <cacheHierarchy uniqueName="[GL Date].[Fiscal Day]" caption="Fiscal Day" attribute="1" time="1" defaultMemberUniqueName="[GL Date].[Fiscal Day].[All]" allUniqueName="[GL Date].[Fiscal Day].[All]" dimensionUniqueName="[GL Date]" displayFolder="Fiscal Date" count="0" unbalanced="0"/>
    <cacheHierarchy uniqueName="[GL Date].[Fiscal Month]" caption="Fiscal Month" attribute="1" time="1" defaultMemberUniqueName="[GL Date].[Fiscal Month].[All]" allUniqueName="[GL Date].[Fiscal Month].[All]" dimensionUniqueName="[GL Date]" displayFolder="Fiscal Date" count="0" unbalanced="0"/>
    <cacheHierarchy uniqueName="[GL Date].[Fiscal Month of Year]" caption="Fiscal Month of Year" attribute="1" time="1" defaultMemberUniqueName="[GL Date].[Fiscal Month of Year].[All]" allUniqueName="[GL Date].[Fiscal Month of Year].[All]" dimensionUniqueName="[GL Date]" displayFolder="Fiscal Date" count="0" unbalanced="0"/>
    <cacheHierarchy uniqueName="[GL Date].[Fiscal Quarter]" caption="Fiscal Quarter" attribute="1" time="1" defaultMemberUniqueName="[GL Date].[Fiscal Quarter].[All]" allUniqueName="[GL Date].[Fiscal Quarter].[All]" dimensionUniqueName="[GL Date]" displayFolder="Fiscal Date" count="0" unbalanced="0"/>
    <cacheHierarchy uniqueName="[GL Date].[Fiscal Quarter of Year]" caption="Fiscal Quarter of Year" attribute="1" time="1" defaultMemberUniqueName="[GL Date].[Fiscal Quarter of Year].[All]" allUniqueName="[GL Date].[Fiscal Quarter of Year].[All]" dimensionUniqueName="[GL Date]" displayFolder="Fiscal Date" count="0" unbalanced="0"/>
    <cacheHierarchy uniqueName="[GL Date].[Fiscal Week]" caption="Fiscal Week" attribute="1" time="1" defaultMemberUniqueName="[GL Date].[Fiscal Week].[All]" allUniqueName="[GL Date].[Fiscal Week].[All]" dimensionUniqueName="[GL Date]" displayFolder="Fiscal Date" count="0" unbalanced="0"/>
    <cacheHierarchy uniqueName="[GL Date].[Fiscal Week of Year]" caption="Fiscal Week of Year" attribute="1" time="1" defaultMemberUniqueName="[GL Date].[Fiscal Week of Year].[All]" allUniqueName="[GL Date].[Fiscal Week of Year].[All]" dimensionUniqueName="[GL Date]" displayFolder="Fiscal Date" count="0" unbalanced="0"/>
    <cacheHierarchy uniqueName="[GL Date].[Fiscal Weeks]" caption="Fiscal Weeks" time="1" defaultMemberUniqueName="[GL Date].[Fiscal Weeks].[All]" allUniqueName="[GL Date].[Fiscal Weeks].[All]" dimensionUniqueName="[GL Date]" displayFolder="" count="0" unbalanced="0"/>
    <cacheHierarchy uniqueName="[GL Date].[Fiscal Year]" caption="Fiscal Year" attribute="1" time="1" defaultMemberUniqueName="[GL Date].[Fiscal Year].[All]" allUniqueName="[GL Date].[Fiscal Year].[All]" dimensionUniqueName="[GL Date]" displayFolder="Fiscal Date" count="0" unbalanced="0"/>
    <cacheHierarchy uniqueName="[GL Date].[Month]" caption="Month" attribute="1" time="1" defaultMemberUniqueName="[GL Date].[Month].[All]" allUniqueName="[GL Date].[Month].[All]" dimensionUniqueName="[GL Date]" displayFolder="Calendar Date" count="0" unbalanced="0"/>
    <cacheHierarchy uniqueName="[GL Date].[Month Of Year]" caption="Month Of Year" attribute="1" time="1" defaultMemberUniqueName="[GL Date].[Month Of Year].[All]" allUniqueName="[GL Date].[Month Of Year].[All]" dimensionUniqueName="[GL Date]" displayFolder="Calendar Date" count="0" unbalanced="0"/>
    <cacheHierarchy uniqueName="[GL Date].[Quarter]" caption="Quarter" attribute="1" time="1" defaultMemberUniqueName="[GL Date].[Quarter].[All]" allUniqueName="[GL Date].[Quarter].[All]" dimensionUniqueName="[GL Date]" displayFolder="Calendar Date" count="0" unbalanced="0"/>
    <cacheHierarchy uniqueName="[GL Date].[Quarter of Year]" caption="Quarter of Year" attribute="1" time="1" defaultMemberUniqueName="[GL Date].[Quarter of Year].[All]" allUniqueName="[GL Date].[Quarter of Year].[All]" dimensionUniqueName="[GL Date]" displayFolder="Calendar Date" count="0" unbalanced="0"/>
    <cacheHierarchy uniqueName="[GL Date].[Rolling Day]" caption="Rolling Day" attribute="1" time="1" defaultMemberUniqueName="[GL Date].[Rolling Day].[All]" allUniqueName="[GL Date].[Rolling Day].[All]" dimensionUniqueName="[GL Date]" displayFolder="Rolling Dates" count="0" unbalanced="0"/>
    <cacheHierarchy uniqueName="[GL Date].[Rolling Month]" caption="Rolling Month" attribute="1" time="1" defaultMemberUniqueName="[GL Date].[Rolling Month].[All]" allUniqueName="[GL Date].[Rolling Month].[All]" dimensionUniqueName="[GL Date]" displayFolder="Rolling Dates" count="0" unbalanced="0"/>
    <cacheHierarchy uniqueName="[GL Date].[Rolling Quarter]" caption="Rolling Quarter" attribute="1" time="1" defaultMemberUniqueName="[GL Date].[Rolling Quarter].[All]" allUniqueName="[GL Date].[Rolling Quarter].[All]" dimensionUniqueName="[GL Date]" displayFolder="Rolling Dates" count="0" unbalanced="0"/>
    <cacheHierarchy uniqueName="[GL Date].[Rolling Quarter - Fiscal]" caption="Rolling Quarter - Fiscal" attribute="1" time="1" defaultMemberUniqueName="[GL Date].[Rolling Quarter - Fiscal].[All]" allUniqueName="[GL Date].[Rolling Quarter - Fiscal].[All]" dimensionUniqueName="[GL Date]" displayFolder="Rolling Dates" count="0" unbalanced="0"/>
    <cacheHierarchy uniqueName="[GL Date].[Rolling Week]" caption="Rolling Week" attribute="1" time="1" defaultMemberUniqueName="[GL Date].[Rolling Week].[All]" allUniqueName="[GL Date].[Rolling Week].[All]" dimensionUniqueName="[GL Date]" displayFolder="Rolling Dates" count="0" unbalanced="0"/>
    <cacheHierarchy uniqueName="[GL Date].[Rolling Year]" caption="Rolling Year" attribute="1" time="1" defaultMemberUniqueName="[GL Date].[Rolling Year].[All]" allUniqueName="[GL Date].[Rolling Year].[All]" dimensionUniqueName="[GL Date]" displayFolder="Rolling Dates" count="0" unbalanced="0"/>
    <cacheHierarchy uniqueName="[GL Date].[Rolling Year - Fiscal]" caption="Rolling Year - Fiscal" attribute="1" time="1" defaultMemberUniqueName="[GL Date].[Rolling Year - Fiscal].[All]" allUniqueName="[GL Date].[Rolling Year - Fiscal].[All]" dimensionUniqueName="[GL Date]" displayFolder="Rolling Dates" count="0" unbalanced="0"/>
    <cacheHierarchy uniqueName="[GL Date].[Week]" caption="Week" attribute="1" time="1" defaultMemberUniqueName="[GL Date].[Week].[All]" allUniqueName="[GL Date].[Week].[All]" dimensionUniqueName="[GL Date]" displayFolder="Calendar Date" count="0" unbalanced="0"/>
    <cacheHierarchy uniqueName="[GL Date].[Week of Year]" caption="Week of Year" attribute="1" time="1" defaultMemberUniqueName="[GL Date].[Week of Year].[All]" allUniqueName="[GL Date].[Week of Year].[All]" dimensionUniqueName="[GL Date]" displayFolder="Calendar Date" count="0" unbalanced="0"/>
    <cacheHierarchy uniqueName="[GL Date].[Year]" caption="Year" attribute="1" time="1" defaultMemberUniqueName="[GL Date].[Year].[All]" allUniqueName="[GL Date].[Year].[All]" dimensionUniqueName="[GL Date]" displayFolder="Calendar Date" count="0" unbalanced="0"/>
    <cacheHierarchy uniqueName="[Journal].[Journal]" caption="Journal" attribute="1" keyAttribute="1" defaultMemberUniqueName="[Journal].[Journal].[All]" allUniqueName="[Journal].[Journal].[All]" dimensionUniqueName="[Journal]" displayFolder="Properties" count="0" unbalanced="0"/>
    <cacheHierarchy uniqueName="[Journal].[Journal Number]" caption="Journal Number" attribute="1" defaultMemberUniqueName="[Journal].[Journal Number].[All]" allUniqueName="[Journal].[Journal Number].[All]" dimensionUniqueName="[Journal]" displayFolder="" count="0" unbalanced="0"/>
    <cacheHierarchy uniqueName="[Journal].[Journal Reference]" caption="Journal Reference" attribute="1" defaultMemberUniqueName="[Journal].[Journal Reference].[All]" allUniqueName="[Journal].[Journal Reference].[All]" dimensionUniqueName="[Journal]" displayFolder="" count="0" unbalanced="0"/>
    <cacheHierarchy uniqueName="[Journal].[Journal Type]" caption="Journal Type" attribute="1" defaultMemberUniqueName="[Journal].[Journal Type].[All]" allUniqueName="[Journal].[Journal Type].[All]" dimensionUniqueName="[Journal]" displayFolder="" count="0" unbalanced="0"/>
    <cacheHierarchy uniqueName="[Journal].[Process Status]" caption="Process Status" attribute="1" defaultMemberUniqueName="[Journal].[Process Status].[All]" allUniqueName="[Journal].[Process Status].[All]" dimensionUniqueName="[Journal]" displayFolder="" count="2" unbalanced="0">
      <fieldsUsage count="2">
        <fieldUsage x="-1"/>
        <fieldUsage x="11"/>
      </fieldsUsage>
    </cacheHierarchy>
    <cacheHierarchy uniqueName="[Journal].[Sub Ledger]" caption="Sub Ledger" attribute="1" defaultMemberUniqueName="[Journal].[Sub Ledger].[All]" allUniqueName="[Journal].[Sub Ledger].[All]" dimensionUniqueName="[Journal]" displayFolder="" count="0" unbalanced="0"/>
    <cacheHierarchy uniqueName="[Journal Transactions].[Journal Description]" caption="Journal Description" attribute="1" defaultMemberUniqueName="[Journal Transactions].[Journal Description].[All]" allUniqueName="[Journal Transactions].[Journal Description].[All]" dimensionUniqueName="[Journal Transactions]" displayFolder="" count="0" unbalanced="0"/>
    <cacheHierarchy uniqueName="[Journal Transactions].[Journal Source]" caption="Journal Source" attribute="1" defaultMemberUniqueName="[Journal Transactions].[Journal Source].[All]" allUniqueName="[Journal Transactions].[Journal Source].[All]" dimensionUniqueName="[Journal Transactions]" displayFolder="" count="0" unbalanced="0"/>
    <cacheHierarchy uniqueName="[Journal Transactions].[Journal Transaction]" caption="Journal Transaction" attribute="1" keyAttribute="1" defaultMemberUniqueName="[Journal Transactions].[Journal Transaction].[All]" allUniqueName="[Journal Transactions].[Journal Transaction].[All]" dimensionUniqueName="[Journal Transactions]" displayFolder="Properties" count="0" unbalanced="0"/>
    <cacheHierarchy uniqueName="[Journal Transactions].[Prior Year Activity]" caption="Prior Year Activity" attribute="1" defaultMemberUniqueName="[Journal Transactions].[Prior Year Activity].[All]" allUniqueName="[Journal Transactions].[Prior Year Activity].[All]" dimensionUniqueName="[Journal Transactions]" displayFolder="" count="0" unbalanced="0"/>
    <cacheHierarchy uniqueName="[Offsetting Org Set].[Full Org Set Code]" caption="Offsetting Org Set.Full Org Set Code" attribute="1" defaultMemberUniqueName="[Offsetting Org Set].[Full Org Set Code].[All]" allUniqueName="[Offsetting Org Set].[Full Org Set Code].[All]" dimensionUniqueName="[Offsetting Org Set]" displayFolder="Concatenated Levels" count="0" unbalanced="0"/>
    <cacheHierarchy uniqueName="[Offsetting Org Set].[Full Org Set Code And Description]" caption="Offsetting Org Set.Full Org Set Code And Description" attribute="1" defaultMemberUniqueName="[Offsetting Org Set].[Full Org Set Code And Description].[All]" allUniqueName="[Offsetting Org Set].[Full Org Set Code And Description].[All]" dimensionUniqueName="[Offsetting Org Set]" displayFolder="Concatenated Levels" count="0" unbalanced="0"/>
    <cacheHierarchy uniqueName="[Offsetting Org Set].[Full Org Set Description]" caption="Offsetting Org Set.Full Org Set Description" attribute="1" defaultMemberUniqueName="[Offsetting Org Set].[Full Org Set Description].[All]" allUniqueName="[Offsetting Org Set].[Full Org Set Description].[All]" dimensionUniqueName="[Offsetting Org Set]" displayFolder="Concatenated Levels" count="0" unbalanced="0"/>
    <cacheHierarchy uniqueName="[Offsetting Org Set].[Function]" caption="Offsetting Org Set.Function" attribute="1" defaultMemberUniqueName="[Offsetting Org Set].[Function].[All]" allUniqueName="[Offsetting Org Set].[Function].[All]" dimensionUniqueName="[Offsetting Org Set]" displayFolder="" count="0" unbalanced="0"/>
    <cacheHierarchy uniqueName="[Offsetting Org Set].[Level 1]" caption="Offsetting Org Set.Level 1" attribute="1" defaultMemberUniqueName="[Offsetting Org Set].[Level 1].[All]" allUniqueName="[Offsetting Org Set].[Level 1].[All]" dimensionUniqueName="[Offsetting Org Set]" displayFolder="" count="0" unbalanced="0"/>
    <cacheHierarchy uniqueName="[Offsetting Org Set].[Level 2]" caption="Offsetting Org Set.Level 2" attribute="1" defaultMemberUniqueName="[Offsetting Org Set].[Level 2].[All]" allUniqueName="[Offsetting Org Set].[Level 2].[All]" dimensionUniqueName="[Offsetting Org Set]" displayFolder="" count="0" unbalanced="0"/>
    <cacheHierarchy uniqueName="[Offsetting Org Set].[Level 3]" caption="Offsetting Org Set.Level 3" attribute="1" defaultMemberUniqueName="[Offsetting Org Set].[Level 3].[All]" allUniqueName="[Offsetting Org Set].[Level 3].[All]" dimensionUniqueName="[Offsetting Org Set]" displayFolder="" count="0" unbalanced="0"/>
    <cacheHierarchy uniqueName="[Offsetting Org Set].[Level 4]" caption="Offsetting Org Set.Level 4" attribute="1" defaultMemberUniqueName="[Offsetting Org Set].[Level 4].[All]" allUniqueName="[Offsetting Org Set].[Level 4].[All]" dimensionUniqueName="[Offsetting Org Set]" displayFolder="" count="0" unbalanced="0"/>
    <cacheHierarchy uniqueName="[Offsetting Org Set].[Level 5]" caption="Offsetting Org Set.Level 5" attribute="1" defaultMemberUniqueName="[Offsetting Org Set].[Level 5].[All]" allUniqueName="[Offsetting Org Set].[Level 5].[All]" dimensionUniqueName="[Offsetting Org Set]" displayFolder="" count="0" unbalanced="0"/>
    <cacheHierarchy uniqueName="[Offsetting Org Set].[Level 6]" caption="Offsetting Org Set.Level 6" attribute="1" defaultMemberUniqueName="[Offsetting Org Set].[Level 6].[All]" allUniqueName="[Offsetting Org Set].[Level 6].[All]" dimensionUniqueName="[Offsetting Org Set]" displayFolder="" count="0" unbalanced="0"/>
    <cacheHierarchy uniqueName="[Offsetting Org Set].[Offsetting GL Org Set]" caption="Offsetting Org Set.Offsetting GL Org Set" attribute="1" defaultMemberUniqueName="[Offsetting Org Set].[Offsetting GL Org Set].[All]" allUniqueName="[Offsetting Org Set].[Offsetting GL Org Set].[All]" dimensionUniqueName="[Offsetting Org Set]" displayFolder="Offsetting GL Org Set" count="0" unbalanced="0"/>
    <cacheHierarchy uniqueName="[Offsetting Org Set].[Org Function]" caption="Offsetting Org Set.Org Function" defaultMemberUniqueName="[Offsetting Org Set].[Org Function].[All]" allUniqueName="[Offsetting Org Set].[Org Function].[All]" dimensionUniqueName="[Offsetting Org Set]" displayFolder="" count="0" unbalanced="0"/>
    <cacheHierarchy uniqueName="[Offsetting Org Set].[Organization]" caption="Offsetting Org Set.Organization" defaultMemberUniqueName="[Offsetting Org Set].[Organization].[All]" allUniqueName="[Offsetting Org Set].[Organization].[All]" dimensionUniqueName="[Offsetting Org Set]" displayFolder="" count="0" unbalanced="0"/>
    <cacheHierarchy uniqueName="[Offsetting Org Set].[Sub-Function]" caption="Offsetting Org Set.Sub-Function" attribute="1" defaultMemberUniqueName="[Offsetting Org Set].[Sub-Function].[All]" allUniqueName="[Offsetting Org Set].[Sub-Function].[All]" dimensionUniqueName="[Offsetting Org Set]" displayFolder="" count="0" unbalanced="0"/>
    <cacheHierarchy uniqueName="[Organization Set].[Full Org Set Code]" caption="Organization Set.Full Org Set Code" attribute="1" defaultMemberUniqueName="[Organization Set].[Full Org Set Code].[All]" allUniqueName="[Organization Set].[Full Org Set Code].[All]" dimensionUniqueName="[Organization Set]" displayFolder="Concatenated Levels" count="0" unbalanced="0"/>
    <cacheHierarchy uniqueName="[Organization Set].[Full Org Set Code And Description]" caption="Organization Set.Full Org Set Code And Description" attribute="1" defaultMemberUniqueName="[Organization Set].[Full Org Set Code And Description].[All]" allUniqueName="[Organization Set].[Full Org Set Code And Description].[All]" dimensionUniqueName="[Organization Set]" displayFolder="Concatenated Levels" count="0" unbalanced="0"/>
    <cacheHierarchy uniqueName="[Organization Set].[Full Org Set Description]" caption="Organization Set.Full Org Set Description" attribute="1" defaultMemberUniqueName="[Organization Set].[Full Org Set Description].[All]" allUniqueName="[Organization Set].[Full Org Set Description].[All]" dimensionUniqueName="[Organization Set]" displayFolder="Concatenated Levels" count="0" unbalanced="0"/>
    <cacheHierarchy uniqueName="[Organization Set].[Function]" caption="Organization Set.Function" attribute="1" defaultMemberUniqueName="[Organization Set].[Function].[All]" allUniqueName="[Organization Set].[Function].[All]" dimensionUniqueName="[Organization Set]" displayFolder="" count="0" unbalanced="0"/>
    <cacheHierarchy uniqueName="[Organization Set].[Level 1]" caption="Organization Set.Level 1" attribute="1" defaultMemberUniqueName="[Organization Set].[Level 1].[All]" allUniqueName="[Organization Set].[Level 1].[All]" dimensionUniqueName="[Organization Set]" displayFolder="" count="0" unbalanced="0"/>
    <cacheHierarchy uniqueName="[Organization Set].[Level 2]" caption="Organization Set.Level 2" attribute="1" defaultMemberUniqueName="[Organization Set].[Level 2].[All]" allUniqueName="[Organization Set].[Level 2].[All]" dimensionUniqueName="[Organization Set]" displayFolder="" count="0" unbalanced="0"/>
    <cacheHierarchy uniqueName="[Organization Set].[Level 3]" caption="Organization Set.Level 3" attribute="1" defaultMemberUniqueName="[Organization Set].[Level 3].[All]" allUniqueName="[Organization Set].[Level 3].[All]" dimensionUniqueName="[Organization Set]" displayFolder="" count="0" unbalanced="0"/>
    <cacheHierarchy uniqueName="[Organization Set].[Level 4]" caption="Organization Set.Level 4" attribute="1" defaultMemberUniqueName="[Organization Set].[Level 4].[All]" allUniqueName="[Organization Set].[Level 4].[All]" dimensionUniqueName="[Organization Set]" displayFolder="" count="0" unbalanced="0"/>
    <cacheHierarchy uniqueName="[Organization Set].[Level 5]" caption="Organization Set.Level 5" attribute="1" defaultMemberUniqueName="[Organization Set].[Level 5].[All]" allUniqueName="[Organization Set].[Level 5].[All]" dimensionUniqueName="[Organization Set]" displayFolder="" count="0" unbalanced="0"/>
    <cacheHierarchy uniqueName="[Organization Set].[Level 6]" caption="Organization Set.Level 6" attribute="1" defaultMemberUniqueName="[Organization Set].[Level 6].[All]" allUniqueName="[Organization Set].[Level 6].[All]" dimensionUniqueName="[Organization Set]" displayFolder="" count="0" unbalanced="0"/>
    <cacheHierarchy uniqueName="[Organization Set].[Offsetting GL Org Set]" caption="Organization Set.Offsetting GL Org Set" attribute="1" defaultMemberUniqueName="[Organization Set].[Offsetting GL Org Set].[All]" allUniqueName="[Organization Set].[Offsetting GL Org Set].[All]" dimensionUniqueName="[Organization Set]" displayFolder="Offsetting GL Org Set" count="0" unbalanced="0"/>
    <cacheHierarchy uniqueName="[Organization Set].[Org Function]" caption="Organization Set.Org Function" defaultMemberUniqueName="[Organization Set].[Org Function].[All]" allUniqueName="[Organization Set].[Org Function].[All]" dimensionUniqueName="[Organization Set]" displayFolder="" count="0" unbalanced="0"/>
    <cacheHierarchy uniqueName="[Organization Set].[Organization]" caption="Organization Set.Organization" defaultMemberUniqueName="[Organization Set].[Organization].[All]" allUniqueName="[Organization Set].[Organization].[All]" dimensionUniqueName="[Organization Set]" displayFolder="" count="7" unbalanced="0">
      <fieldsUsage count="7">
        <fieldUsage x="-1"/>
        <fieldUsage x="3"/>
        <fieldUsage x="4"/>
        <fieldUsage x="5"/>
        <fieldUsage x="6"/>
        <fieldUsage x="7"/>
        <fieldUsage x="8"/>
      </fieldsUsage>
    </cacheHierarchy>
    <cacheHierarchy uniqueName="[Organization Set].[Sub-Function]" caption="Organization Set.Sub-Function" attribute="1" defaultMemberUniqueName="[Organization Set].[Sub-Function].[All]" allUniqueName="[Organization Set].[Sub-Function].[All]" dimensionUniqueName="[Organization Set]" displayFolder="" count="0" unbalanced="0"/>
    <cacheHierarchy uniqueName="[Project].[Code1]" caption="Code1" attribute="1" defaultMemberUniqueName="[Project].[Code1].[All]" allUniqueName="[Project].[Code1].[All]" dimensionUniqueName="[Project]" displayFolder="Characteristics" count="0" unbalanced="0"/>
    <cacheHierarchy uniqueName="[Project].[Code2]" caption="Code2" attribute="1" defaultMemberUniqueName="[Project].[Code2].[All]" allUniqueName="[Project].[Code2].[All]" dimensionUniqueName="[Project]" displayFolder="Characteristics" count="0" unbalanced="0"/>
    <cacheHierarchy uniqueName="[Project].[Code3]" caption="Code3" attribute="1" defaultMemberUniqueName="[Project].[Code3].[All]" allUniqueName="[Project].[Code3].[All]" dimensionUniqueName="[Project]" displayFolder="Characteristics" count="0" unbalanced="0"/>
    <cacheHierarchy uniqueName="[Project].[L1 - Active Status]" caption="L1 - Active Status" attribute="1" defaultMemberUniqueName="[Project].[L1 - Active Status].[All]" allUniqueName="[Project].[L1 - Active Status].[All]" dimensionUniqueName="[Project]" displayFolder="Level 1 Details" count="0" unbalanced="0"/>
    <cacheHierarchy uniqueName="[Project].[L1 - Actual Completion]" caption="L1 - Actual Completion" attribute="1" defaultMemberUniqueName="[Project].[L1 - Actual Completion].[All]" allUniqueName="[Project].[L1 - Actual Completion].[All]" dimensionUniqueName="[Project]" displayFolder="Level 1 Details\Project Dates" count="0" unbalanced="0"/>
    <cacheHierarchy uniqueName="[Project].[L1 - Actual Start]" caption="L1 - Actual Start" attribute="1" defaultMemberUniqueName="[Project].[L1 - Actual Start].[All]" allUniqueName="[Project].[L1 - Actual Start].[All]" dimensionUniqueName="[Project]" displayFolder="Level 1 Details\Project Dates" count="0" unbalanced="0"/>
    <cacheHierarchy uniqueName="[Project].[L1 - Budget Method]" caption="L1 - Budget Method" attribute="1" defaultMemberUniqueName="[Project].[L1 - Budget Method].[All]" allUniqueName="[Project].[L1 - Budget Method].[All]" dimensionUniqueName="[Project]" displayFolder="Level 1 Details\Budget Info" count="0" unbalanced="0"/>
    <cacheHierarchy uniqueName="[Project].[L1 - Category]" caption="L1 - Category" attribute="1" defaultMemberUniqueName="[Project].[L1 - Category].[All]" allUniqueName="[Project].[L1 - Category].[All]" dimensionUniqueName="[Project]" displayFolder="Level 1 Details\Classification" count="0" unbalanced="0"/>
    <cacheHierarchy uniqueName="[Project].[L1 - Department]" caption="L1 - Department" attribute="1" defaultMemberUniqueName="[Project].[L1 - Department].[All]" allUniqueName="[Project].[L1 - Department].[All]" dimensionUniqueName="[Project]" displayFolder="Level 1 Details\Classification" count="0" unbalanced="0"/>
    <cacheHierarchy uniqueName="[Project].[L1 - Exclude Balance Sheet]" caption="L1 - Exclude Balance Sheet" attribute="1" defaultMemberUniqueName="[Project].[L1 - Exclude Balance Sheet].[All]" allUniqueName="[Project].[L1 - Exclude Balance Sheet].[All]" dimensionUniqueName="[Project]" displayFolder="Level 1 Details" count="0" unbalanced="0"/>
    <cacheHierarchy uniqueName="[Project].[L1 - Fiscal Start Month]" caption="L1 - Fiscal Start Month" attribute="1" defaultMemberUniqueName="[Project].[L1 - Fiscal Start Month].[All]" allUniqueName="[Project].[L1 - Fiscal Start Month].[All]" dimensionUniqueName="[Project]" displayFolder="Level 1 Details\Budget Info" count="0" unbalanced="0"/>
    <cacheHierarchy uniqueName="[Project].[L1 - Manager]" caption="L1 - Manager" attribute="1" defaultMemberUniqueName="[Project].[L1 - Manager].[All]" allUniqueName="[Project].[L1 - Manager].[All]" dimensionUniqueName="[Project]" displayFolder="Level 1 Details\Classification" count="0" unbalanced="0"/>
    <cacheHierarchy uniqueName="[Project].[L1 - Project Code]" caption="L1 - Project Code" attribute="1" defaultMemberUniqueName="[Project].[L1 - Project Code].[All]" allUniqueName="[Project].[L1 - Project Code].[All]" dimensionUniqueName="[Project]" displayFolder="Characteristics" count="0" unbalanced="0"/>
    <cacheHierarchy uniqueName="[Project].[L1 - Project Code And Description]" caption="L1 - Project Code And Description" attribute="1" defaultMemberUniqueName="[Project].[L1 - Project Code And Description].[All]" allUniqueName="[Project].[L1 - Project Code And Description].[All]" dimensionUniqueName="[Project]" displayFolder="Characteristics" count="0" unbalanced="0"/>
    <cacheHierarchy uniqueName="[Project].[L1 - Project Description]" caption="L1 - Project Description" attribute="1" defaultMemberUniqueName="[Project].[L1 - Project Description].[All]" allUniqueName="[Project].[L1 - Project Description].[All]" dimensionUniqueName="[Project]" displayFolder="Characteristics" count="0" unbalanced="0"/>
    <cacheHierarchy uniqueName="[Project].[L1 - Scheduled Completion]" caption="L1 - Scheduled Completion" attribute="1" defaultMemberUniqueName="[Project].[L1 - Scheduled Completion].[All]" allUniqueName="[Project].[L1 - Scheduled Completion].[All]" dimensionUniqueName="[Project]" displayFolder="Level 1 Details\Project Dates" count="0" unbalanced="0"/>
    <cacheHierarchy uniqueName="[Project].[L1 - Scheduled Start]" caption="L1 - Scheduled Start" attribute="1" defaultMemberUniqueName="[Project].[L1 - Scheduled Start].[All]" allUniqueName="[Project].[L1 - Scheduled Start].[All]" dimensionUniqueName="[Project]" displayFolder="Level 1 Details\Project Dates" count="0" unbalanced="0"/>
    <cacheHierarchy uniqueName="[Project].[L2 - Active Status]" caption="L2 - Active Status" attribute="1" defaultMemberUniqueName="[Project].[L2 - Active Status].[All]" allUniqueName="[Project].[L2 - Active Status].[All]" dimensionUniqueName="[Project]" displayFolder="Level 2 Details" count="0" unbalanced="0"/>
    <cacheHierarchy uniqueName="[Project].[L2 - Actual Completion]" caption="L2 - Actual Completion" attribute="1" defaultMemberUniqueName="[Project].[L2 - Actual Completion].[All]" allUniqueName="[Project].[L2 - Actual Completion].[All]" dimensionUniqueName="[Project]" displayFolder="Level 2 Details\Project Dates" count="0" unbalanced="0"/>
    <cacheHierarchy uniqueName="[Project].[L2 - Actual Start]" caption="L2 - Actual Start" attribute="1" defaultMemberUniqueName="[Project].[L2 - Actual Start].[All]" allUniqueName="[Project].[L2 - Actual Start].[All]" dimensionUniqueName="[Project]" displayFolder="Level 2 Details\Project Dates" count="0" unbalanced="0"/>
    <cacheHierarchy uniqueName="[Project].[L2 - Budget Method]" caption="L2 - Budget Method" attribute="1" defaultMemberUniqueName="[Project].[L2 - Budget Method].[All]" allUniqueName="[Project].[L2 - Budget Method].[All]" dimensionUniqueName="[Project]" displayFolder="Level 2 Details\Budget Info" count="0" unbalanced="0"/>
    <cacheHierarchy uniqueName="[Project].[L2 - Category]" caption="L2 - Category" attribute="1" defaultMemberUniqueName="[Project].[L2 - Category].[All]" allUniqueName="[Project].[L2 - Category].[All]" dimensionUniqueName="[Project]" displayFolder="Level 2 Details\Classification" count="0" unbalanced="0"/>
    <cacheHierarchy uniqueName="[Project].[L2 - Department]" caption="L2 - Department" attribute="1" defaultMemberUniqueName="[Project].[L2 - Department].[All]" allUniqueName="[Project].[L2 - Department].[All]" dimensionUniqueName="[Project]" displayFolder="Level 2 Details\Classification" count="0" unbalanced="0"/>
    <cacheHierarchy uniqueName="[Project].[L2 - Exclude Balance Sheet]" caption="L2 - Exclude Balance Sheet" attribute="1" defaultMemberUniqueName="[Project].[L2 - Exclude Balance Sheet].[All]" allUniqueName="[Project].[L2 - Exclude Balance Sheet].[All]" dimensionUniqueName="[Project]" displayFolder="Level 2 Details" count="0" unbalanced="0"/>
    <cacheHierarchy uniqueName="[Project].[L2 - Fiscal Start Month]" caption="L2 - Fiscal Start Month" attribute="1" defaultMemberUniqueName="[Project].[L2 - Fiscal Start Month].[All]" allUniqueName="[Project].[L2 - Fiscal Start Month].[All]" dimensionUniqueName="[Project]" displayFolder="Level 2 Details\Budget Info" count="0" unbalanced="0"/>
    <cacheHierarchy uniqueName="[Project].[L2 - Manager]" caption="L2 - Manager" attribute="1" defaultMemberUniqueName="[Project].[L2 - Manager].[All]" allUniqueName="[Project].[L2 - Manager].[All]" dimensionUniqueName="[Project]" displayFolder="Level 2 Details\Classification" count="0" unbalanced="0"/>
    <cacheHierarchy uniqueName="[Project].[L2 - Project Code]" caption="L2 - Project Code" attribute="1" defaultMemberUniqueName="[Project].[L2 - Project Code].[All]" allUniqueName="[Project].[L2 - Project Code].[All]" dimensionUniqueName="[Project]" displayFolder="Characteristics" count="2" unbalanced="0">
      <fieldsUsage count="2">
        <fieldUsage x="-1"/>
        <fieldUsage x="13"/>
      </fieldsUsage>
    </cacheHierarchy>
    <cacheHierarchy uniqueName="[Project].[L2 - Project Code And Description]" caption="L2 - Project Code And Description" attribute="1" defaultMemberUniqueName="[Project].[L2 - Project Code And Description].[All]" allUniqueName="[Project].[L2 - Project Code And Description].[All]" dimensionUniqueName="[Project]" displayFolder="Characteristics" count="2" unbalanced="0">
      <fieldsUsage count="2">
        <fieldUsage x="-1"/>
        <fieldUsage x="12"/>
      </fieldsUsage>
    </cacheHierarchy>
    <cacheHierarchy uniqueName="[Project].[L2 - Project Description]" caption="L2 - Project Description" attribute="1" defaultMemberUniqueName="[Project].[L2 - Project Description].[All]" allUniqueName="[Project].[L2 - Project Description].[All]" dimensionUniqueName="[Project]" displayFolder="Characteristics" count="0" unbalanced="0"/>
    <cacheHierarchy uniqueName="[Project].[L2 - Scheduled Completion]" caption="L2 - Scheduled Completion" attribute="1" defaultMemberUniqueName="[Project].[L2 - Scheduled Completion].[All]" allUniqueName="[Project].[L2 - Scheduled Completion].[All]" dimensionUniqueName="[Project]" displayFolder="Level 2 Details\Project Dates" count="0" unbalanced="0"/>
    <cacheHierarchy uniqueName="[Project].[L2 - Scheduled Start]" caption="L2 - Scheduled Start" attribute="1" defaultMemberUniqueName="[Project].[L2 - Scheduled Start].[All]" allUniqueName="[Project].[L2 - Scheduled Start].[All]" dimensionUniqueName="[Project]" displayFolder="Level 2 Details\Project Dates" count="0" unbalanced="0"/>
    <cacheHierarchy uniqueName="[Project].[L3 - Active Status]" caption="L3 - Active Status" attribute="1" defaultMemberUniqueName="[Project].[L3 - Active Status].[All]" allUniqueName="[Project].[L3 - Active Status].[All]" dimensionUniqueName="[Project]" displayFolder="Level 3 Details" count="0" unbalanced="0"/>
    <cacheHierarchy uniqueName="[Project].[L3 - Actual Completion]" caption="L3 - Actual Completion" attribute="1" defaultMemberUniqueName="[Project].[L3 - Actual Completion].[All]" allUniqueName="[Project].[L3 - Actual Completion].[All]" dimensionUniqueName="[Project]" displayFolder="Level 3 Details\Project Dates" count="0" unbalanced="0"/>
    <cacheHierarchy uniqueName="[Project].[L3 - Actual Start]" caption="L3 - Actual Start" attribute="1" defaultMemberUniqueName="[Project].[L3 - Actual Start].[All]" allUniqueName="[Project].[L3 - Actual Start].[All]" dimensionUniqueName="[Project]" displayFolder="Level 3 Details\Project Dates" count="0" unbalanced="0"/>
    <cacheHierarchy uniqueName="[Project].[L3 - Budget Method]" caption="L3 - Budget Method" attribute="1" defaultMemberUniqueName="[Project].[L3 - Budget Method].[All]" allUniqueName="[Project].[L3 - Budget Method].[All]" dimensionUniqueName="[Project]" displayFolder="Level 3 Details\Budget Info" count="0" unbalanced="0"/>
    <cacheHierarchy uniqueName="[Project].[L3 - Category]" caption="L3 - Category" attribute="1" defaultMemberUniqueName="[Project].[L3 - Category].[All]" allUniqueName="[Project].[L3 - Category].[All]" dimensionUniqueName="[Project]" displayFolder="Level 3 Details\Classification" count="0" unbalanced="0"/>
    <cacheHierarchy uniqueName="[Project].[L3 - Department]" caption="L3 - Department" attribute="1" defaultMemberUniqueName="[Project].[L3 - Department].[All]" allUniqueName="[Project].[L3 - Department].[All]" dimensionUniqueName="[Project]" displayFolder="Level 3 Details\Classification" count="0" unbalanced="0"/>
    <cacheHierarchy uniqueName="[Project].[L3 - Exclude Balance Sheet]" caption="L3 - Exclude Balance Sheet" attribute="1" defaultMemberUniqueName="[Project].[L3 - Exclude Balance Sheet].[All]" allUniqueName="[Project].[L3 - Exclude Balance Sheet].[All]" dimensionUniqueName="[Project]" displayFolder="Level 3 Details" count="0" unbalanced="0"/>
    <cacheHierarchy uniqueName="[Project].[L3 - Fiscal Start Month]" caption="L3 - Fiscal Start Month" attribute="1" defaultMemberUniqueName="[Project].[L3 - Fiscal Start Month].[All]" allUniqueName="[Project].[L3 - Fiscal Start Month].[All]" dimensionUniqueName="[Project]" displayFolder="Level 3 Details\Budget Info" count="0" unbalanced="0"/>
    <cacheHierarchy uniqueName="[Project].[L3 - Manager]" caption="L3 - Manager" attribute="1" defaultMemberUniqueName="[Project].[L3 - Manager].[All]" allUniqueName="[Project].[L3 - Manager].[All]" dimensionUniqueName="[Project]" displayFolder="Level 3 Details\Classification" count="0" unbalanced="0"/>
    <cacheHierarchy uniqueName="[Project].[L3 - Project Code]" caption="L3 - Project Code" attribute="1" defaultMemberUniqueName="[Project].[L3 - Project Code].[All]" allUniqueName="[Project].[L3 - Project Code].[All]" dimensionUniqueName="[Project]" displayFolder="Characteristics" count="0" unbalanced="0"/>
    <cacheHierarchy uniqueName="[Project].[L3 - Project Code And Description]" caption="L3 - Project Code And Description" attribute="1" defaultMemberUniqueName="[Project].[L3 - Project Code And Description].[All]" allUniqueName="[Project].[L3 - Project Code And Description].[All]" dimensionUniqueName="[Project]" displayFolder="Characteristics" count="0" unbalanced="0"/>
    <cacheHierarchy uniqueName="[Project].[L3 - Project Description]" caption="L3 - Project Description" attribute="1" defaultMemberUniqueName="[Project].[L3 - Project Description].[All]" allUniqueName="[Project].[L3 - Project Description].[All]" dimensionUniqueName="[Project]" displayFolder="Characteristics" count="0" unbalanced="0"/>
    <cacheHierarchy uniqueName="[Project].[L3 - Scheduled Completion]" caption="L3 - Scheduled Completion" attribute="1" defaultMemberUniqueName="[Project].[L3 - Scheduled Completion].[All]" allUniqueName="[Project].[L3 - Scheduled Completion].[All]" dimensionUniqueName="[Project]" displayFolder="Level 3 Details\Project Dates" count="0" unbalanced="0"/>
    <cacheHierarchy uniqueName="[Project].[L3 - Scheduled Start]" caption="L3 - Scheduled Start" attribute="1" defaultMemberUniqueName="[Project].[L3 - Scheduled Start].[All]" allUniqueName="[Project].[L3 - Scheduled Start].[All]" dimensionUniqueName="[Project]" displayFolder="Level 3 Details\Project Dates" count="0" unbalanced="0"/>
    <cacheHierarchy uniqueName="[Project].[Level 1 - Code And Description]" caption="Level 1 - Code And Description" attribute="1" defaultMemberUniqueName="[Project].[Level 1 - Code And Description].[All]" allUniqueName="[Project].[Level 1 - Code And Description].[All]" dimensionUniqueName="[Project]" displayFolder="Characteristics" count="0" unbalanced="0"/>
    <cacheHierarchy uniqueName="[Project].[Level 2 - Code And Description]" caption="Level 2 - Code And Description" attribute="1" defaultMemberUniqueName="[Project].[Level 2 - Code And Description].[All]" allUniqueName="[Project].[Level 2 - Code And Description].[All]" dimensionUniqueName="[Project]" displayFolder="Characteristics" count="0" unbalanced="0"/>
    <cacheHierarchy uniqueName="[Project].[Level 3 - Code And Description]" caption="Level 3 - Code And Description" attribute="1" defaultMemberUniqueName="[Project].[Level 3 - Code And Description].[All]" allUniqueName="[Project].[Level 3 - Code And Description].[All]" dimensionUniqueName="[Project]" displayFolder="Characteristics" count="0" unbalanced="0"/>
    <cacheHierarchy uniqueName="[Project].[Level1]" caption="Level1" attribute="1" defaultMemberUniqueName="[Project].[Level1].[All]" allUniqueName="[Project].[Level1].[All]" dimensionUniqueName="[Project]" displayFolder="Characteristics" count="0" unbalanced="0"/>
    <cacheHierarchy uniqueName="[Project].[Level2]" caption="Level2" attribute="1" defaultMemberUniqueName="[Project].[Level2].[All]" allUniqueName="[Project].[Level2].[All]" dimensionUniqueName="[Project]" displayFolder="Characteristics" count="0" unbalanced="0"/>
    <cacheHierarchy uniqueName="[Project].[Level3]" caption="Level3" attribute="1" defaultMemberUniqueName="[Project].[Level3].[All]" allUniqueName="[Project].[Level3].[All]" dimensionUniqueName="[Project]" displayFolder="Characteristics" count="0" unbalanced="0"/>
    <cacheHierarchy uniqueName="[Project].[Project]" caption="Project" attribute="1" keyAttribute="1" defaultMemberUniqueName="[Project].[Project].[All]" allUniqueName="[Project].[Project].[All]" dimensionUniqueName="[Project]" displayFolder="Properties" count="0" unbalanced="0"/>
    <cacheHierarchy uniqueName="[Project].[Project Level Codes and Descriptions]" caption="Project Level Codes and Descriptions" defaultMemberUniqueName="[Project].[Project Level Codes and Descriptions].[All]" allUniqueName="[Project].[Project Level Codes and Descriptions].[All]" dimensionUniqueName="[Project]" displayFolder="" count="4" unbalanced="0"/>
    <cacheHierarchy uniqueName="[Project Journal].[Journal Description]" caption="Journal Description" attribute="1" defaultMemberUniqueName="[Project Journal].[Journal Description].[All]" allUniqueName="[Project Journal].[Journal Description].[All]" dimensionUniqueName="[Project Journal]" displayFolder="" count="0" unbalanced="0"/>
    <cacheHierarchy uniqueName="[Project Journal].[Journal Source]" caption="Journal Source" attribute="1" defaultMemberUniqueName="[Project Journal].[Journal Source].[All]" allUniqueName="[Project Journal].[Journal Source].[All]" dimensionUniqueName="[Project Journal]" displayFolder="" count="0" unbalanced="0"/>
    <cacheHierarchy uniqueName="[Project Journal].[Project Account Type]" caption="Project Account Type" attribute="1" defaultMemberUniqueName="[Project Journal].[Project Account Type].[All]" allUniqueName="[Project Journal].[Project Account Type].[All]" dimensionUniqueName="[Project Journal]" displayFolder="" count="0" unbalanced="0"/>
    <cacheHierarchy uniqueName="[Project Journal].[Project Fiscal Year]" caption="Project Fiscal Year" attribute="1" defaultMemberUniqueName="[Project Journal].[Project Fiscal Year].[All]" allUniqueName="[Project Journal].[Project Fiscal Year].[All]" dimensionUniqueName="[Project Journal]" displayFolder="" count="0" unbalanced="0"/>
    <cacheHierarchy uniqueName="[Purchase Order].[Bill Location Group]" caption="Bill Location Group" attribute="1" defaultMemberUniqueName="[Purchase Order].[Bill Location Group].[All]" allUniqueName="[Purchase Order].[Bill Location Group].[All]" dimensionUniqueName="[Purchase Order]" displayFolder="Characteristics\Bill To Information" count="0" unbalanced="0"/>
    <cacheHierarchy uniqueName="[Purchase Order].[Bill To Address]" caption="Bill To Address" attribute="1" defaultMemberUniqueName="[Purchase Order].[Bill To Address].[All]" allUniqueName="[Purchase Order].[Bill To Address].[All]" dimensionUniqueName="[Purchase Order]" displayFolder="Characteristics\Bill To Information" count="0" unbalanced="0"/>
    <cacheHierarchy uniqueName="[Purchase Order].[Bill To Address Line1]" caption="Bill To Address Line1" attribute="1" defaultMemberUniqueName="[Purchase Order].[Bill To Address Line1].[All]" allUniqueName="[Purchase Order].[Bill To Address Line1].[All]" dimensionUniqueName="[Purchase Order]" displayFolder="Characteristics\Bill To Information" count="0" unbalanced="0"/>
    <cacheHierarchy uniqueName="[Purchase Order].[Bill To Address Line2]" caption="Bill To Address Line2" attribute="1" defaultMemberUniqueName="[Purchase Order].[Bill To Address Line2].[All]" allUniqueName="[Purchase Order].[Bill To Address Line2].[All]" dimensionUniqueName="[Purchase Order]" displayFolder="Characteristics\Bill To Information" count="0" unbalanced="0"/>
    <cacheHierarchy uniqueName="[Purchase Order].[Bill To Address Line3]" caption="Bill To Address Line3" attribute="1" defaultMemberUniqueName="[Purchase Order].[Bill To Address Line3].[All]" allUniqueName="[Purchase Order].[Bill To Address Line3].[All]" dimensionUniqueName="[Purchase Order]" displayFolder="Characteristics\Bill To Information" count="0" unbalanced="0"/>
    <cacheHierarchy uniqueName="[Purchase Order].[Bill To City]" caption="Bill To City" attribute="1" defaultMemberUniqueName="[Purchase Order].[Bill To City].[All]" allUniqueName="[Purchase Order].[Bill To City].[All]" dimensionUniqueName="[Purchase Order]" displayFolder="Characteristics\Bill To Information" count="0" unbalanced="0"/>
    <cacheHierarchy uniqueName="[Purchase Order].[Bill To Contact Email]" caption="Bill To Contact Email" attribute="1" defaultMemberUniqueName="[Purchase Order].[Bill To Contact Email].[All]" allUniqueName="[Purchase Order].[Bill To Contact Email].[All]" dimensionUniqueName="[Purchase Order]" displayFolder="Characteristics\Bill To Information" count="0" unbalanced="0"/>
    <cacheHierarchy uniqueName="[Purchase Order].[Bill To Contact Fax]" caption="Bill To Contact Fax" attribute="1" defaultMemberUniqueName="[Purchase Order].[Bill To Contact Fax].[All]" allUniqueName="[Purchase Order].[Bill To Contact Fax].[All]" dimensionUniqueName="[Purchase Order]" displayFolder="Characteristics\Bill To Information" count="0" unbalanced="0"/>
    <cacheHierarchy uniqueName="[Purchase Order].[Bill To Contact Name]" caption="Bill To Contact Name" attribute="1" defaultMemberUniqueName="[Purchase Order].[Bill To Contact Name].[All]" allUniqueName="[Purchase Order].[Bill To Contact Name].[All]" dimensionUniqueName="[Purchase Order]" displayFolder="Characteristics\Bill To Information" count="0" unbalanced="0"/>
    <cacheHierarchy uniqueName="[Purchase Order].[Bill To Contact Phone]" caption="Bill To Contact Phone" attribute="1" defaultMemberUniqueName="[Purchase Order].[Bill To Contact Phone].[All]" allUniqueName="[Purchase Order].[Bill To Contact Phone].[All]" dimensionUniqueName="[Purchase Order]" displayFolder="Characteristics\Bill To Information" count="0" unbalanced="0"/>
    <cacheHierarchy uniqueName="[Purchase Order].[Bill To State]" caption="Bill To State" attribute="1" defaultMemberUniqueName="[Purchase Order].[Bill To State].[All]" allUniqueName="[Purchase Order].[Bill To State].[All]" dimensionUniqueName="[Purchase Order]" displayFolder="Characteristics\Bill To Information" count="0" unbalanced="0"/>
    <cacheHierarchy uniqueName="[Purchase Order].[Bill To Zipcode]" caption="Bill To Zipcode" attribute="1" defaultMemberUniqueName="[Purchase Order].[Bill To Zipcode].[All]" allUniqueName="[Purchase Order].[Bill To Zipcode].[All]" dimensionUniqueName="[Purchase Order]" displayFolder="Characteristics\Bill To Information" count="0" unbalanced="0"/>
    <cacheHierarchy uniqueName="[Purchase Order].[Changed Counter Number]" caption="Changed Counter Number" attribute="1" defaultMemberUniqueName="[Purchase Order].[Changed Counter Number].[All]" allUniqueName="[Purchase Order].[Changed Counter Number].[All]" dimensionUniqueName="[Purchase Order]" displayFolder="Details" count="0" unbalanced="0"/>
    <cacheHierarchy uniqueName="[Purchase Order].[Deliver By Date]" caption="Deliver By Date" attribute="1" defaultMemberUniqueName="[Purchase Order].[Deliver By Date].[All]" allUniqueName="[Purchase Order].[Deliver By Date].[All]" dimensionUniqueName="[Purchase Order]" displayFolder="Details\Dates" count="0" unbalanced="0"/>
    <cacheHierarchy uniqueName="[Purchase Order].[Delivery Method]" caption="Delivery Method" attribute="1" defaultMemberUniqueName="[Purchase Order].[Delivery Method].[All]" allUniqueName="[Purchase Order].[Delivery Method].[All]" dimensionUniqueName="[Purchase Order]" displayFolder="Characteristics" count="0" unbalanced="0"/>
    <cacheHierarchy uniqueName="[Purchase Order].[Entered By]" caption="Entered By" attribute="1" defaultMemberUniqueName="[Purchase Order].[Entered By].[All]" allUniqueName="[Purchase Order].[Entered By].[All]" dimensionUniqueName="[Purchase Order]" displayFolder="Characteristics" count="0" unbalanced="0"/>
    <cacheHierarchy uniqueName="[Purchase Order].[Entered Date]" caption="Entered Date" attribute="1" defaultMemberUniqueName="[Purchase Order].[Entered Date].[All]" allUniqueName="[Purchase Order].[Entered Date].[All]" dimensionUniqueName="[Purchase Order]" displayFolder="Details\Dates" count="0" unbalanced="0"/>
    <cacheHierarchy uniqueName="[Purchase Order].[Expiration Date]" caption="Expiration Date" attribute="1" defaultMemberUniqueName="[Purchase Order].[Expiration Date].[All]" allUniqueName="[Purchase Order].[Expiration Date].[All]" dimensionUniqueName="[Purchase Order]" displayFolder="Details\Dates" count="0" unbalanced="0"/>
    <cacheHierarchy uniqueName="[Purchase Order].[GL Date]" caption="GL Date" attribute="1" defaultMemberUniqueName="[Purchase Order].[GL Date].[All]" allUniqueName="[Purchase Order].[GL Date].[All]" dimensionUniqueName="[Purchase Order]" displayFolder="Details\Dates" count="0" unbalanced="0"/>
    <cacheHierarchy uniqueName="[Purchase Order].[Last Soft Close GL Date]" caption="Last Soft Close GL Date" attribute="1" defaultMemberUniqueName="[Purchase Order].[Last Soft Close GL Date].[All]" allUniqueName="[Purchase Order].[Last Soft Close GL Date].[All]" dimensionUniqueName="[Purchase Order]" displayFolder="Details\Dates" count="0" unbalanced="0"/>
    <cacheHierarchy uniqueName="[Purchase Order].[Message]" caption="Message" attribute="1" defaultMemberUniqueName="[Purchase Order].[Message].[All]" allUniqueName="[Purchase Order].[Message].[All]" dimensionUniqueName="[Purchase Order]" displayFolder="Details" count="0" unbalanced="0"/>
    <cacheHierarchy uniqueName="[Purchase Order].[PO Description]" caption="PO Description" attribute="1" defaultMemberUniqueName="[Purchase Order].[PO Description].[All]" allUniqueName="[Purchase Order].[PO Description].[All]" dimensionUniqueName="[Purchase Order]" displayFolder="Details" count="0" unbalanced="0"/>
    <cacheHierarchy uniqueName="[Purchase Order].[PO Form Type]" caption="PO Form Type" attribute="1" defaultMemberUniqueName="[Purchase Order].[PO Form Type].[All]" allUniqueName="[Purchase Order].[PO Form Type].[All]" dimensionUniqueName="[Purchase Order]" displayFolder="Characteristics" count="0" unbalanced="0"/>
    <cacheHierarchy uniqueName="[Purchase Order].[PO Number]" caption="PO Number" attribute="1" defaultMemberUniqueName="[Purchase Order].[PO Number].[All]" allUniqueName="[Purchase Order].[PO Number].[All]" dimensionUniqueName="[Purchase Order]" displayFolder="Details" count="0" unbalanced="0"/>
    <cacheHierarchy uniqueName="[Purchase Order].[PO Type]" caption="PO Type" attribute="1" defaultMemberUniqueName="[Purchase Order].[PO Type].[All]" allUniqueName="[Purchase Order].[PO Type].[All]" dimensionUniqueName="[Purchase Order]" displayFolder="Characteristics" count="0" unbalanced="0"/>
    <cacheHierarchy uniqueName="[Purchase Order].[Printed Date]" caption="Printed Date" attribute="1" defaultMemberUniqueName="[Purchase Order].[Printed Date].[All]" allUniqueName="[Purchase Order].[Printed Date].[All]" dimensionUniqueName="[Purchase Order]" displayFolder="Details\Dates" count="0" unbalanced="0"/>
    <cacheHierarchy uniqueName="[Purchase Order].[Prior Year]" caption="Prior Year" attribute="1" defaultMemberUniqueName="[Purchase Order].[Prior Year].[All]" allUniqueName="[Purchase Order].[Prior Year].[All]" dimensionUniqueName="[Purchase Order]" displayFolder="Characteristics" count="0" unbalanced="0"/>
    <cacheHierarchy uniqueName="[Purchase Order].[Process Status]" caption="Process Status" attribute="1" defaultMemberUniqueName="[Purchase Order].[Process Status].[All]" allUniqueName="[Purchase Order].[Process Status].[All]" dimensionUniqueName="[Purchase Order]" displayFolder="Characteristics" count="0" unbalanced="0"/>
    <cacheHierarchy uniqueName="[Purchase Order].[Purchase Order]" caption="Purchase Order" attribute="1" keyAttribute="1" defaultMemberUniqueName="[Purchase Order].[Purchase Order].[All]" allUniqueName="[Purchase Order].[Purchase Order].[All]" dimensionUniqueName="[Purchase Order]" displayFolder="\;Properties" count="0" unbalanced="0"/>
    <cacheHierarchy uniqueName="[Purchase Order].[Resolution Number]" caption="Resolution Number" attribute="1" defaultMemberUniqueName="[Purchase Order].[Resolution Number].[All]" allUniqueName="[Purchase Order].[Resolution Number].[All]" dimensionUniqueName="[Purchase Order]" displayFolder="Details" count="0" unbalanced="0"/>
    <cacheHierarchy uniqueName="[Purchase Order].[Selected For Soft Close]" caption="Selected For Soft Close" attribute="1" defaultMemberUniqueName="[Purchase Order].[Selected For Soft Close].[All]" allUniqueName="[Purchase Order].[Selected For Soft Close].[All]" dimensionUniqueName="[Purchase Order]" displayFolder="Characteristics" count="0" unbalanced="0"/>
    <cacheHierarchy uniqueName="[Purchase Order].[Soft Close Method]" caption="Soft Close Method" attribute="1" defaultMemberUniqueName="[Purchase Order].[Soft Close Method].[All]" allUniqueName="[Purchase Order].[Soft Close Method].[All]" dimensionUniqueName="[Purchase Order]" displayFolder="Characteristics" count="0" unbalanced="0"/>
    <cacheHierarchy uniqueName="[Purchase Order].[Validated]" caption="Validated" attribute="1" defaultMemberUniqueName="[Purchase Order].[Validated].[All]" allUniqueName="[Purchase Order].[Validated].[All]" dimensionUniqueName="[Purchase Order]" displayFolder="Characteristics" count="0" unbalanced="0"/>
    <cacheHierarchy uniqueName="[Purchase Order].[Vendor Address]" caption="Vendor Address" attribute="1" defaultMemberUniqueName="[Purchase Order].[Vendor Address].[All]" allUniqueName="[Purchase Order].[Vendor Address].[All]" dimensionUniqueName="[Purchase Order]" displayFolder="Details" count="0" unbalanced="0"/>
    <cacheHierarchy uniqueName="[Purchase Order].[Void Or Completed Date]" caption="Void Or Completed Date" attribute="1" defaultMemberUniqueName="[Purchase Order].[Void Or Completed Date].[All]" allUniqueName="[Purchase Order].[Void Or Completed Date].[All]" dimensionUniqueName="[Purchase Order]" displayFolder="Details\Dates" count="0" unbalanced="0"/>
    <cacheHierarchy uniqueName="[Receipt].[Batch Status]" caption="Batch Status" attribute="1" defaultMemberUniqueName="[Receipt].[Batch Status].[All]" allUniqueName="[Receipt].[Batch Status].[All]" dimensionUniqueName="[Receipt]" displayFolder="Receipt Batch" count="0" unbalanced="0"/>
    <cacheHierarchy uniqueName="[Receipt].[Cashier]" caption="Cashier" attribute="1" defaultMemberUniqueName="[Receipt].[Cashier].[All]" allUniqueName="[Receipt].[Cashier].[All]" dimensionUniqueName="[Receipt]" displayFolder="Receipt Batch" count="0" unbalanced="0"/>
    <cacheHierarchy uniqueName="[Receipt].[Entry Date]" caption="Entry Date" attribute="1" defaultMemberUniqueName="[Receipt].[Entry Date].[All]" allUniqueName="[Receipt].[Entry Date].[All]" dimensionUniqueName="[Receipt]" displayFolder="Receipt" count="0" unbalanced="0"/>
    <cacheHierarchy uniqueName="[Receipt].[Payment Date]" caption="Payment Date" attribute="1" defaultMemberUniqueName="[Receipt].[Payment Date].[All]" allUniqueName="[Receipt].[Payment Date].[All]" dimensionUniqueName="[Receipt]" displayFolder="Receipt" count="0" unbalanced="0"/>
    <cacheHierarchy uniqueName="[Receipt].[Printed]" caption="Printed" attribute="1" defaultMemberUniqueName="[Receipt].[Printed].[All]" allUniqueName="[Receipt].[Printed].[All]" dimensionUniqueName="[Receipt]" displayFolder="Receipt" count="0" unbalanced="0"/>
    <cacheHierarchy uniqueName="[Receipt].[Receipt Batch Number]" caption="Receipt Batch Number" attribute="1" defaultMemberUniqueName="[Receipt].[Receipt Batch Number].[All]" allUniqueName="[Receipt].[Receipt Batch Number].[All]" dimensionUniqueName="[Receipt]" displayFolder="Receipt Batch" count="0" unbalanced="0"/>
    <cacheHierarchy uniqueName="[Receipt].[Receipt Narrative]" caption="Receipt Narrative" attribute="1" defaultMemberUniqueName="[Receipt].[Receipt Narrative].[All]" allUniqueName="[Receipt].[Receipt Narrative].[All]" dimensionUniqueName="[Receipt]" displayFolder="Receipt" count="0" unbalanced="0"/>
    <cacheHierarchy uniqueName="[Receipt].[Receipt Number]" caption="Receipt Number" attribute="1" keyAttribute="1" defaultMemberUniqueName="[Receipt].[Receipt Number].[All]" allUniqueName="[Receipt].[Receipt Number].[All]" dimensionUniqueName="[Receipt]" displayFolder="\;Properties" count="0" unbalanced="0"/>
    <cacheHierarchy uniqueName="[Receipt].[Received From Name]" caption="Received From Name" attribute="1" defaultMemberUniqueName="[Receipt].[Received From Name].[All]" allUniqueName="[Receipt].[Received From Name].[All]" dimensionUniqueName="[Receipt]" displayFolder="Receipt" count="0" unbalanced="0"/>
    <cacheHierarchy uniqueName="[Receipt].[Voided]" caption="Voided" attribute="1" defaultMemberUniqueName="[Receipt].[Voided].[All]" allUniqueName="[Receipt].[Voided].[All]" dimensionUniqueName="[Receipt]" displayFolder="Receipt" count="0" unbalanced="0"/>
    <cacheHierarchy uniqueName="[Reporting Code Column].[Code]" caption="Reporting Code Column.Code" attribute="1" defaultMemberUniqueName="[Reporting Code Column].[Code].[All]" allUniqueName="[Reporting Code Column].[Code].[All]" dimensionUniqueName="[Reporting Code Column]" displayFolder="" count="0" unbalanced="0"/>
    <cacheHierarchy uniqueName="[Reporting Code Column].[Code And Description]" caption="Reporting Code Column.Code And Description" attribute="1" defaultMemberUniqueName="[Reporting Code Column].[Code And Description].[All]" allUniqueName="[Reporting Code Column].[Code And Description].[All]" dimensionUniqueName="[Reporting Code Column]" displayFolder="" count="0" unbalanced="0"/>
    <cacheHierarchy uniqueName="[Reporting Code Column].[Code Description]" caption="Reporting Code Column.Code Description" attribute="1" defaultMemberUniqueName="[Reporting Code Column].[Code Description].[All]" allUniqueName="[Reporting Code Column].[Code Description].[All]" dimensionUniqueName="[Reporting Code Column]" displayFolder="" count="0" unbalanced="0"/>
    <cacheHierarchy uniqueName="[Reporting Code Column].[Code Sequence]" caption="Reporting Code Column.Code Sequence" attribute="1" defaultMemberUniqueName="[Reporting Code Column].[Code Sequence].[All]" allUniqueName="[Reporting Code Column].[Code Sequence].[All]" dimensionUniqueName="[Reporting Code Column]" displayFolder="" count="0" unbalanced="0"/>
    <cacheHierarchy uniqueName="[Reporting Code Column].[Codes]" caption="Reporting Code Column.Codes" defaultMemberUniqueName="[Reporting Code Column].[Codes].[All]" allUniqueName="[Reporting Code Column].[Codes].[All]" dimensionUniqueName="[Reporting Code Column]" displayFolder="\;Properties" count="0" unbalanced="1"/>
    <cacheHierarchy uniqueName="[Reporting Code Column].[Parent Code Description]" caption="Reporting Code Column.Parent Code Description" attribute="1" defaultMemberUniqueName="[Reporting Code Column].[Parent Code Description].[All]" allUniqueName="[Reporting Code Column].[Parent Code Description].[All]" dimensionUniqueName="[Reporting Code Column]" displayFolder="" count="0" unbalanced="0"/>
    <cacheHierarchy uniqueName="[Reporting Code Row].[Code]" caption="Reporting Code Row.Code" attribute="1" defaultMemberUniqueName="[Reporting Code Row].[Code].[All]" allUniqueName="[Reporting Code Row].[Code].[All]" dimensionUniqueName="[Reporting Code Row]" displayFolder="" count="0" unbalanced="0"/>
    <cacheHierarchy uniqueName="[Reporting Code Row].[Code And Description]" caption="Reporting Code Row.Code And Description" attribute="1" defaultMemberUniqueName="[Reporting Code Row].[Code And Description].[All]" allUniqueName="[Reporting Code Row].[Code And Description].[All]" dimensionUniqueName="[Reporting Code Row]" displayFolder="" count="0" unbalanced="0"/>
    <cacheHierarchy uniqueName="[Reporting Code Row].[Code Description]" caption="Reporting Code Row.Code Description" attribute="1" defaultMemberUniqueName="[Reporting Code Row].[Code Description].[All]" allUniqueName="[Reporting Code Row].[Code Description].[All]" dimensionUniqueName="[Reporting Code Row]" displayFolder="" count="0" unbalanced="0"/>
    <cacheHierarchy uniqueName="[Reporting Code Row].[Code Sequence]" caption="Reporting Code Row.Code Sequence" attribute="1" defaultMemberUniqueName="[Reporting Code Row].[Code Sequence].[All]" allUniqueName="[Reporting Code Row].[Code Sequence].[All]" dimensionUniqueName="[Reporting Code Row]" displayFolder="" count="0" unbalanced="0"/>
    <cacheHierarchy uniqueName="[Reporting Code Row].[Codes]" caption="Reporting Code Row.Codes" defaultMemberUniqueName="[Reporting Code Row].[Codes].[All]" allUniqueName="[Reporting Code Row].[Codes].[All]" dimensionUniqueName="[Reporting Code Row]" displayFolder="\;Properties" count="0" unbalanced="1"/>
    <cacheHierarchy uniqueName="[Reporting Code Row].[Parent Code Description]" caption="Reporting Code Row.Parent Code Description" attribute="1" defaultMemberUniqueName="[Reporting Code Row].[Parent Code Description].[All]" allUniqueName="[Reporting Code Row].[Parent Code Description].[All]" dimensionUniqueName="[Reporting Code Row]" displayFolder="" count="0" unbalanced="0"/>
    <cacheHierarchy uniqueName="[Reporting Header].[Report Category]" caption="Report Category" attribute="1" defaultMemberUniqueName="[Reporting Header].[Report Category].[All]" allUniqueName="[Reporting Header].[Report Category].[All]" dimensionUniqueName="[Reporting Header]" displayFolder="" count="0" unbalanced="0"/>
    <cacheHierarchy uniqueName="[Reporting Header].[Report Description]" caption="Report Description" attribute="1" defaultMemberUniqueName="[Reporting Header].[Report Description].[All]" allUniqueName="[Reporting Header].[Report Description].[All]" dimensionUniqueName="[Reporting Header]" displayFolder="" count="0" unbalanced="0"/>
    <cacheHierarchy uniqueName="[Reporting Header].[Report Title]" caption="Report Title" attribute="1" defaultMemberUniqueName="[Reporting Header].[Report Title].[All]" allUniqueName="[Reporting Header].[Report Title].[All]" dimensionUniqueName="[Reporting Header]" displayFolder="" count="0" unbalanced="0"/>
    <cacheHierarchy uniqueName="[Reporting Header].[Section Description]" caption="Section Description" attribute="1" defaultMemberUniqueName="[Reporting Header].[Section Description].[All]" allUniqueName="[Reporting Header].[Section Description].[All]" dimensionUniqueName="[Reporting Header]" displayFolder="" count="0" unbalanced="0"/>
    <cacheHierarchy uniqueName="[Vendor].[Account Number]" caption="Account Number" attribute="1" defaultMemberUniqueName="[Vendor].[Account Number].[All]" allUniqueName="[Vendor].[Account Number].[All]" dimensionUniqueName="[Vendor]" displayFolder="Contact" count="0" unbalanced="0"/>
    <cacheHierarchy uniqueName="[Vendor].[Active Status]" caption="Active Status" attribute="1" defaultMemberUniqueName="[Vendor].[Active Status].[All]" allUniqueName="[Vendor].[Active Status].[All]" dimensionUniqueName="[Vendor]" displayFolder="Characteristics" count="0" unbalanced="0"/>
    <cacheHierarchy uniqueName="[Vendor].[Address]" caption="Address" attribute="1" defaultMemberUniqueName="[Vendor].[Address].[All]" allUniqueName="[Vendor].[Address].[All]" dimensionUniqueName="[Vendor]" displayFolder="Contact" count="0" unbalanced="0"/>
    <cacheHierarchy uniqueName="[Vendor].[City]" caption="City" attribute="1" defaultMemberUniqueName="[Vendor].[City].[All]" allUniqueName="[Vendor].[City].[All]" dimensionUniqueName="[Vendor]" displayFolder="Contact" count="0" unbalanced="0"/>
    <cacheHierarchy uniqueName="[Vendor].[City Tax Type]" caption="City Tax Type" attribute="1" defaultMemberUniqueName="[Vendor].[City Tax Type].[All]" allUniqueName="[Vendor].[City Tax Type].[All]" dimensionUniqueName="[Vendor]" displayFolder="Characteristics" count="0" unbalanced="0"/>
    <cacheHierarchy uniqueName="[Vendor].[Contact Name]" caption="Contact Name" attribute="1" defaultMemberUniqueName="[Vendor].[Contact Name].[All]" allUniqueName="[Vendor].[Contact Name].[All]" dimensionUniqueName="[Vendor]" displayFolder="Contact" count="0" unbalanced="0"/>
    <cacheHierarchy uniqueName="[Vendor].[County Tax Type]" caption="County Tax Type" attribute="1" defaultMemberUniqueName="[Vendor].[County Tax Type].[All]" allUniqueName="[Vendor].[County Tax Type].[All]" dimensionUniqueName="[Vendor]" displayFolder="Characteristics" count="0" unbalanced="0"/>
    <cacheHierarchy uniqueName="[Vendor].[Doing Business As 1099 Name]" caption="Doing Business As 1099 Name" attribute="1" defaultMemberUniqueName="[Vendor].[Doing Business As 1099 Name].[All]" allUniqueName="[Vendor].[Doing Business As 1099 Name].[All]" dimensionUniqueName="[Vendor]" displayFolder="Details" count="0" unbalanced="0"/>
    <cacheHierarchy uniqueName="[Vendor].[Email Address]" caption="Email Address" attribute="1" defaultMemberUniqueName="[Vendor].[Email Address].[All]" allUniqueName="[Vendor].[Email Address].[All]" dimensionUniqueName="[Vendor]" displayFolder="Contact" count="0" unbalanced="0"/>
    <cacheHierarchy uniqueName="[Vendor].[Fax Number]" caption="Fax Number" attribute="1" defaultMemberUniqueName="[Vendor].[Fax Number].[All]" allUniqueName="[Vendor].[Fax Number].[All]" dimensionUniqueName="[Vendor]" displayFolder="Contact" count="0" unbalanced="0"/>
    <cacheHierarchy uniqueName="[Vendor].[Hold Pay Reason]" caption="Hold Pay Reason" attribute="1" defaultMemberUniqueName="[Vendor].[Hold Pay Reason].[All]" allUniqueName="[Vendor].[Hold Pay Reason].[All]" dimensionUniqueName="[Vendor]" displayFolder="Characteristics" count="0" unbalanced="0"/>
    <cacheHierarchy uniqueName="[Vendor].[Phone Number]" caption="Phone Number" attribute="1" defaultMemberUniqueName="[Vendor].[Phone Number].[All]" allUniqueName="[Vendor].[Phone Number].[All]" dimensionUniqueName="[Vendor]" displayFolder="Contact" count="0" unbalanced="0"/>
    <cacheHierarchy uniqueName="[Vendor].[Primary Contact Account Number]" caption="Primary Contact Account Number" attribute="1" defaultMemberUniqueName="[Vendor].[Primary Contact Account Number].[All]" allUniqueName="[Vendor].[Primary Contact Account Number].[All]" dimensionUniqueName="[Vendor]" displayFolder="Primary Contact" count="0" unbalanced="0"/>
    <cacheHierarchy uniqueName="[Vendor].[Primary Contact Address]" caption="Primary Contact Address" attribute="1" defaultMemberUniqueName="[Vendor].[Primary Contact Address].[All]" allUniqueName="[Vendor].[Primary Contact Address].[All]" dimensionUniqueName="[Vendor]" displayFolder="Primary Contact" count="0" unbalanced="0"/>
    <cacheHierarchy uniqueName="[Vendor].[Primary Contact City]" caption="Primary Contact City" attribute="1" defaultMemberUniqueName="[Vendor].[Primary Contact City].[All]" allUniqueName="[Vendor].[Primary Contact City].[All]" dimensionUniqueName="[Vendor]" displayFolder="Primary Contact" count="0" unbalanced="0"/>
    <cacheHierarchy uniqueName="[Vendor].[Primary Contact Email Address]" caption="Primary Contact Email Address" attribute="1" defaultMemberUniqueName="[Vendor].[Primary Contact Email Address].[All]" allUniqueName="[Vendor].[Primary Contact Email Address].[All]" dimensionUniqueName="[Vendor]" displayFolder="Primary Contact" count="0" unbalanced="0"/>
    <cacheHierarchy uniqueName="[Vendor].[Primary Contact Fax Number]" caption="Primary Contact Fax Number" attribute="1" defaultMemberUniqueName="[Vendor].[Primary Contact Fax Number].[All]" allUniqueName="[Vendor].[Primary Contact Fax Number].[All]" dimensionUniqueName="[Vendor]" displayFolder="Primary Contact" count="0" unbalanced="0"/>
    <cacheHierarchy uniqueName="[Vendor].[Primary Contact Flag]" caption="Primary Contact Flag" attribute="1" defaultMemberUniqueName="[Vendor].[Primary Contact Flag].[All]" allUniqueName="[Vendor].[Primary Contact Flag].[All]" dimensionUniqueName="[Vendor]" displayFolder="Contact" count="0" unbalanced="0"/>
    <cacheHierarchy uniqueName="[Vendor].[Primary Contact Name]" caption="Primary Contact Name" attribute="1" defaultMemberUniqueName="[Vendor].[Primary Contact Name].[All]" allUniqueName="[Vendor].[Primary Contact Name].[All]" dimensionUniqueName="[Vendor]" displayFolder="Primary Contact" count="0" unbalanced="0"/>
    <cacheHierarchy uniqueName="[Vendor].[Primary Contact Phone Number]" caption="Primary Contact Phone Number" attribute="1" defaultMemberUniqueName="[Vendor].[Primary Contact Phone Number].[All]" allUniqueName="[Vendor].[Primary Contact Phone Number].[All]" dimensionUniqueName="[Vendor]" displayFolder="Primary Contact" count="0" unbalanced="0"/>
    <cacheHierarchy uniqueName="[Vendor].[Primary Contact State]" caption="Primary Contact State" attribute="1" defaultMemberUniqueName="[Vendor].[Primary Contact State].[All]" allUniqueName="[Vendor].[Primary Contact State].[All]" dimensionUniqueName="[Vendor]" displayFolder="Primary Contact" count="0" unbalanced="0"/>
    <cacheHierarchy uniqueName="[Vendor].[Primary Contact Zip]" caption="Primary Contact Zip" attribute="1" defaultMemberUniqueName="[Vendor].[Primary Contact Zip].[All]" allUniqueName="[Vendor].[Primary Contact Zip].[All]" dimensionUniqueName="[Vendor]" displayFolder="Primary Contact" count="0" unbalanced="0"/>
    <cacheHierarchy uniqueName="[Vendor].[Receipt Of Goods Category]" caption="Receipt Of Goods Category" attribute="1" defaultMemberUniqueName="[Vendor].[Receipt Of Goods Category].[All]" allUniqueName="[Vendor].[Receipt Of Goods Category].[All]" dimensionUniqueName="[Vendor]" displayFolder="Characteristics" count="0" unbalanced="0"/>
    <cacheHierarchy uniqueName="[Vendor].[Secured]" caption="Secured" attribute="1" defaultMemberUniqueName="[Vendor].[Secured].[All]" allUniqueName="[Vendor].[Secured].[All]" dimensionUniqueName="[Vendor]" displayFolder="Characteristics" count="0" unbalanced="0"/>
    <cacheHierarchy uniqueName="[Vendor].[State]" caption="State" attribute="1" defaultMemberUniqueName="[Vendor].[State].[All]" allUniqueName="[Vendor].[State].[All]" dimensionUniqueName="[Vendor]" displayFolder="Contact" count="0" unbalanced="0"/>
    <cacheHierarchy uniqueName="[Vendor].[State Tax Type]" caption="State Tax Type" attribute="1" defaultMemberUniqueName="[Vendor].[State Tax Type].[All]" allUniqueName="[Vendor].[State Tax Type].[All]" dimensionUniqueName="[Vendor]" displayFolder="Characteristics" count="0" unbalanced="0"/>
    <cacheHierarchy uniqueName="[Vendor].[Subject To 1099]" caption="Subject To 1099" attribute="1" defaultMemberUniqueName="[Vendor].[Subject To 1099].[All]" allUniqueName="[Vendor].[Subject To 1099].[All]" dimensionUniqueName="[Vendor]" displayFolder="Characteristics" count="0" unbalanced="0"/>
    <cacheHierarchy uniqueName="[Vendor].[Vendor]" caption="Vendor" attribute="1" keyAttribute="1" defaultMemberUniqueName="[Vendor].[Vendor].[All]" allUniqueName="[Vendor].[Vendor].[All]" dimensionUniqueName="[Vendor]" displayFolder="\;Properties" count="0" unbalanced="0"/>
    <cacheHierarchy uniqueName="[Vendor].[Vendor 1099 Name]" caption="Vendor 1099 Name" attribute="1" defaultMemberUniqueName="[Vendor].[Vendor 1099 Name].[All]" allUniqueName="[Vendor].[Vendor 1099 Name].[All]" dimensionUniqueName="[Vendor]" displayFolder="Details" count="0" unbalanced="0"/>
    <cacheHierarchy uniqueName="[Vendor].[Vendor Category]" caption="Vendor Category" attribute="1" defaultMemberUniqueName="[Vendor].[Vendor Category].[All]" allUniqueName="[Vendor].[Vendor Category].[All]" dimensionUniqueName="[Vendor]" displayFolder="Characteristics" count="0" unbalanced="0"/>
    <cacheHierarchy uniqueName="[Vendor].[Vendor Classification]" caption="Vendor Classification" attribute="1" defaultMemberUniqueName="[Vendor].[Vendor Classification].[All]" allUniqueName="[Vendor].[Vendor Classification].[All]" dimensionUniqueName="[Vendor]" displayFolder="Characteristics" count="0" unbalanced="0"/>
    <cacheHierarchy uniqueName="[Vendor].[Vendor Name]" caption="Vendor Name" attribute="1" defaultMemberUniqueName="[Vendor].[Vendor Name].[All]" allUniqueName="[Vendor].[Vendor Name].[All]" dimensionUniqueName="[Vendor]" displayFolder="Details" count="0" unbalanced="0"/>
    <cacheHierarchy uniqueName="[Vendor].[Vendor Number]" caption="Vendor Number" attribute="1" defaultMemberUniqueName="[Vendor].[Vendor Number].[All]" allUniqueName="[Vendor].[Vendor Number].[All]" dimensionUniqueName="[Vendor]" displayFolder="Details" count="0" unbalanced="0"/>
    <cacheHierarchy uniqueName="[Vendor].[Vendor Number And Name]" caption="Vendor Number And Name" attribute="1" defaultMemberUniqueName="[Vendor].[Vendor Number And Name].[All]" allUniqueName="[Vendor].[Vendor Number And Name].[All]" dimensionUniqueName="[Vendor]" displayFolder="Details" count="0" unbalanced="0"/>
    <cacheHierarchy uniqueName="[Vendor].[Vendor Type]" caption="Vendor Type" attribute="1" defaultMemberUniqueName="[Vendor].[Vendor Type].[All]" allUniqueName="[Vendor].[Vendor Type].[All]" dimensionUniqueName="[Vendor]" displayFolder="Characteristics" count="0" unbalanced="0"/>
    <cacheHierarchy uniqueName="[Vendor].[Website]" caption="Website" attribute="1" defaultMemberUniqueName="[Vendor].[Website].[All]" allUniqueName="[Vendor].[Website].[All]" dimensionUniqueName="[Vendor]" displayFolder="Details" count="0" unbalanced="0"/>
    <cacheHierarchy uniqueName="[Vendor].[Zip]" caption="Zip" attribute="1" defaultMemberUniqueName="[Vendor].[Zip].[All]" allUniqueName="[Vendor].[Zip].[All]" dimensionUniqueName="[Vendor]" displayFolder="Contact" count="0" unbalanced="0"/>
    <cacheHierarchy uniqueName="[AR Invoice].[Invoice Type Code]" caption="Invoice Type Code" attribute="1" defaultMemberUniqueName="[AR Invoice].[Invoice Type Code].[All]" allUniqueName="[AR Invoice].[Invoice Type Code].[All]" dimensionUniqueName="[AR Invoice]" displayFolder="Characteristics - Invoice" count="0" unbalanced="0" hidden="1"/>
    <cacheHierarchy uniqueName="[Balance Months].[Date Key]" caption="Date Key" attribute="1" keyAttribute="1" defaultMemberUniqueName="[Balance Months].[Date Key].[All]" allUniqueName="[Balance Months].[Date Key].[All]" dimensionUniqueName="[Balance Months]" displayFolder="" count="0" unbalanced="0" hidden="1"/>
    <cacheHierarchy uniqueName="[Balance Sheet Journal Type].[Balance Sheet P Key]" caption="Balance Sheet P Key" attribute="1" keyAttribute="1" defaultMemberUniqueName="[Balance Sheet Journal Type].[Balance Sheet P Key].[All]" allUniqueName="[Balance Sheet Journal Type].[Balance Sheet P Key].[All]" dimensionUniqueName="[Balance Sheet Journal Type]" displayFolder="" count="0" unbalanced="0" hidden="1"/>
    <cacheHierarchy uniqueName="[Check].[Check Master ID]" caption="Check Master ID" attribute="1" defaultMemberUniqueName="[Check].[Check Master ID].[All]" allUniqueName="[Check].[Check Master ID].[All]" dimensionUniqueName="[Check]" displayFolder="" count="0" unbalanced="0" hidden="1"/>
    <cacheHierarchy uniqueName="[Check].[Check Master Overflow EFTID]" caption="Check Master Overflow EFTID" attribute="1" defaultMemberUniqueName="[Check].[Check Master Overflow EFTID].[All]" allUniqueName="[Check].[Check Master Overflow EFTID].[All]" dimensionUniqueName="[Check]" displayFolder="" count="0" unbalanced="0" hidden="1"/>
    <cacheHierarchy uniqueName="[Customer].[Customer ID]" caption="Customer ID" attribute="1" defaultMemberUniqueName="[Customer].[Customer ID].[All]" allUniqueName="[Customer].[Customer ID].[All]" dimensionUniqueName="[Customer]" displayFolder="" count="0" unbalanced="0" hidden="1"/>
    <cacheHierarchy uniqueName="[GL Account].[Account ID]" caption="Account ID" attribute="1" defaultMemberUniqueName="[GL Account].[Account ID].[All]" allUniqueName="[GL Account].[Account ID].[All]" dimensionUniqueName="[GL Account]" displayFolder="" count="0" unbalanced="0" hidden="1"/>
    <cacheHierarchy uniqueName="[GL Account].[GL Account ID]" caption="GL Account ID" attribute="1" defaultMemberUniqueName="[GL Account].[GL Account ID].[All]" allUniqueName="[GL Account].[GL Account ID].[All]" dimensionUniqueName="[GL Account]" displayFolder="" count="0" unbalanced="0" hidden="1"/>
    <cacheHierarchy uniqueName="[GL Account].[Hierarchy Classification1]" caption="Hierarchy Classification1" attribute="1" defaultMemberUniqueName="[GL Account].[Hierarchy Classification1].[All]" allUniqueName="[GL Account].[Hierarchy Classification1].[All]" dimensionUniqueName="[GL Account]" displayFolder="" count="0" unbalanced="0" hidden="1"/>
    <cacheHierarchy uniqueName="[GL Account].[Hierarchy Classification2]" caption="Hierarchy Classification2" attribute="1" defaultMemberUniqueName="[GL Account].[Hierarchy Classification2].[All]" allUniqueName="[GL Account].[Hierarchy Classification2].[All]" dimensionUniqueName="[GL Account]" displayFolder="" count="0" unbalanced="0" hidden="1"/>
    <cacheHierarchy uniqueName="[GL Account].[Hierarchy Classification3]" caption="Hierarchy Classification3" attribute="1" defaultMemberUniqueName="[GL Account].[Hierarchy Classification3].[All]" allUniqueName="[GL Account].[Hierarchy Classification3].[All]" dimensionUniqueName="[GL Account]" displayFolder="" count="0" unbalanced="0" hidden="1"/>
    <cacheHierarchy uniqueName="[GL Account Translations].[GL Account Translations P Key]" caption="GL Account Translations P Key" attribute="1" keyAttribute="1" defaultMemberUniqueName="[GL Account Translations].[GL Account Translations P Key].[All]" allUniqueName="[GL Account Translations].[GL Account Translations P Key].[All]" dimensionUniqueName="[GL Account Translations]" displayFolder="" count="0" unbalanced="0" hidden="1"/>
    <cacheHierarchy uniqueName="[GL Date].[DateKey]" caption="DateKey" attribute="1" time="1" keyAttribute="1" defaultMemberUniqueName="[GL Date].[DateKey].[All]" allUniqueName="[GL Date].[DateKey].[All]" dimensionUniqueName="[GL Date]" displayFolder="" count="0" unbalanced="0" hidden="1"/>
    <cacheHierarchy uniqueName="[Offsetting Org Set].[Dim FM Organization Set]" caption="Offsetting Org Set.Dim FM Organization Set" attribute="1" keyAttribute="1" defaultMemberUniqueName="[Offsetting Org Set].[Dim FM Organization Set].[All]" allUniqueName="[Offsetting Org Set].[Dim FM Organization Set].[All]" dimensionUniqueName="[Offsetting Org Set]" displayFolder="" count="0" unbalanced="0" hidden="1"/>
    <cacheHierarchy uniqueName="[Offsetting Org Set].[Org Set ID]" caption="Offsetting Org Set.Org Set ID" attribute="1" defaultMemberUniqueName="[Offsetting Org Set].[Org Set ID].[All]" allUniqueName="[Offsetting Org Set].[Org Set ID].[All]" dimensionUniqueName="[Offsetting Org Set]" displayFolder="" count="0" unbalanced="0" hidden="1"/>
    <cacheHierarchy uniqueName="[Organization Set].[Dim FM Organization Set]" caption="Organization Set.Dim FM Organization Set" attribute="1" keyAttribute="1" defaultMemberUniqueName="[Organization Set].[Dim FM Organization Set].[All]" allUniqueName="[Organization Set].[Dim FM Organization Set].[All]" dimensionUniqueName="[Organization Set]" displayFolder="" count="0" unbalanced="0" hidden="1"/>
    <cacheHierarchy uniqueName="[Organization Set].[Org Set ID]" caption="Organization Set.Org Set ID" attribute="1" defaultMemberUniqueName="[Organization Set].[Org Set ID].[All]" allUniqueName="[Organization Set].[Org Set ID].[All]" dimensionUniqueName="[Organization Set]" displayFolder="" count="0" unbalanced="0" hidden="1"/>
    <cacheHierarchy uniqueName="[Project Journal].[Project Accounting Journal P Key]" caption="Project Accounting Journal P Key" attribute="1" keyAttribute="1" defaultMemberUniqueName="[Project Journal].[Project Accounting Journal P Key].[All]" allUniqueName="[Project Journal].[Project Accounting Journal P Key].[All]" dimensionUniqueName="[Project Journal]" displayFolder="" count="0" unbalanced="0" hidden="1"/>
    <cacheHierarchy uniqueName="[Purchase Order].[Purchase Order ID]" caption="Purchase Order ID" attribute="1" defaultMemberUniqueName="[Purchase Order].[Purchase Order ID].[All]" allUniqueName="[Purchase Order].[Purchase Order ID].[All]" dimensionUniqueName="[Purchase Order]" displayFolder="" count="0" unbalanced="0" hidden="1"/>
    <cacheHierarchy uniqueName="[Reporting Code Column].[Dim FM Reporting]" caption="Reporting Code Column.Dim FM Reporting" attribute="1" keyAttribute="1" defaultMemberUniqueName="[Reporting Code Column].[Dim FM Reporting].[All]" allUniqueName="[Reporting Code Column].[Dim FM Reporting].[All]" dimensionUniqueName="[Reporting Code Column]" displayFolder="" count="0" unbalanced="0" hidden="1"/>
    <cacheHierarchy uniqueName="[Reporting Code Row].[Dim FM Reporting]" caption="Reporting Code Row.Dim FM Reporting" attribute="1" keyAttribute="1" defaultMemberUniqueName="[Reporting Code Row].[Dim FM Reporting].[All]" allUniqueName="[Reporting Code Row].[Dim FM Reporting].[All]" dimensionUniqueName="[Reporting Code Row]" displayFolder="" count="0" unbalanced="0" hidden="1"/>
    <cacheHierarchy uniqueName="[Reporting Header].[Dim FM Reporting Header]" caption="Dim FM Reporting Header" attribute="1" keyAttribute="1" defaultMemberUniqueName="[Reporting Header].[Dim FM Reporting Header].[All]" allUniqueName="[Reporting Header].[Dim FM Reporting Header].[All]" dimensionUniqueName="[Reporting Header]" displayFolder="" count="0" unbalanced="0" hidden="1"/>
    <cacheHierarchy uniqueName="[Measures].[Adopted Budget]" caption="Adopted Budget" measure="1" displayFolder="Accounting Format" measureGroup="General Ledger" count="0"/>
    <cacheHierarchy uniqueName="[Measures].[Budget Amendments]" caption="Budget Amendments" measure="1" displayFolder="Accounting Format" measureGroup="General Ledger" count="0"/>
    <cacheHierarchy uniqueName="[Measures].[Encumbrances]" caption="Encumbrances" measure="1" displayFolder="Accounting Format;Reporting Format" measureGroup="General Ledger" count="0"/>
    <cacheHierarchy uniqueName="[Measures].[Actual Amount]" caption="Actual Amount" measure="1" displayFolder="Accounting Format" measureGroup="General Ledger" count="0" oneField="1">
      <fieldsUsage count="1">
        <fieldUsage x="10"/>
      </fieldsUsage>
    </cacheHierarchy>
    <cacheHierarchy uniqueName="[Measures].[Transaction Count]" caption="Transaction Count" measure="1" displayFolder="\" measureGroup="General Ledger" count="0"/>
    <cacheHierarchy uniqueName="[Measures].[Reclassification]" caption="Reclassification" measure="1" displayFolder="Accounting Format;Reporting Format" measureGroup="General Ledger" count="0"/>
    <cacheHierarchy uniqueName="[Measures].[Actual Amount - Reporting]" caption="Actual Amount - Reporting" measure="1" displayFolder="Reporting Format" measureGroup="General Ledger" count="0"/>
    <cacheHierarchy uniqueName="[Measures].[Adopted Budget - Reporting]" caption="Adopted Budget - Reporting" measure="1" displayFolder="Reporting Format" measureGroup="General Ledger" count="0"/>
    <cacheHierarchy uniqueName="[Measures].[Budget Amendment - Reporting]" caption="Budget Amendment - Reporting" measure="1" displayFolder="Reporting Format" measureGroup="General Ledger" count="0"/>
    <cacheHierarchy uniqueName="[Measures].[Amount]" caption="Amount" measure="1" displayFolder="" measureGroup="GL Reporting" count="0"/>
    <cacheHierarchy uniqueName="[Measures].[Activity Amount]" caption="Activity Amount" measure="1" displayFolder="" measureGroup="Balance Sheet" count="0"/>
    <cacheHierarchy uniqueName="[Measures].[LTD Ending Balance]" caption="LTD Ending Balance" measure="1" displayFolder="" measureGroup="Balance Sheet" count="0"/>
    <cacheHierarchy uniqueName="[Measures].[YTD Ending Balance]" caption="YTD Ending Balance" measure="1" displayFolder="" measureGroup="Balance Sheet" count="0"/>
    <cacheHierarchy uniqueName="[Measures].[BAL Ending Balance]" caption="BAL Ending Balance" measure="1" displayFolder="" measureGroup="Balance Sheet" count="0"/>
    <cacheHierarchy uniqueName="[Measures].[Distribution Amount]" caption="Distribution Amount" measure="1" displayFolder="" measureGroup="Subledger" count="0"/>
    <cacheHierarchy uniqueName="[Measures].[Journal Amount]" caption="Journal Amount" measure="1" displayFolder="" measureGroup="Project Accounting" count="0"/>
    <cacheHierarchy uniqueName="[Measures].[Adopted Budget Amount]" caption="Adopted Budget Amount" measure="1" displayFolder="" measureGroup="Project Accounting" count="0"/>
    <cacheHierarchy uniqueName="[Measures].[Budget Amendment]" caption="Budget Amendment" measure="1" displayFolder="" measureGroup="Project Accounting" count="0"/>
    <cacheHierarchy uniqueName="[Measures].[Encumbrance Amount]" caption="Encumbrance Amount" measure="1" displayFolder="" measureGroup="Project Accounting" count="0"/>
    <cacheHierarchy uniqueName="[Measures].[Reclassification Amount]" caption="Reclassification Amount" measure="1" displayFolder="" measureGroup="Project Accounting" count="0"/>
    <cacheHierarchy uniqueName="[Measures].[Amended Budget]" caption="Amended Budget" measure="1" displayFolder="Accounting Format" measureGroup="General Ledger" count="0"/>
    <cacheHierarchy uniqueName="[Measures].[Amended Budget - Reporting]" caption="Amended Budget - Reporting" measure="1" displayFolder="Reporting Format" measureGroup="General Ledger" count="0"/>
    <cacheHierarchy uniqueName="[Measures].[Actual With Encumbrances]" caption="Actual With Encumbrances" measure="1" displayFolder="Accounting Format\With Encumbrances" measureGroup="General Ledger" count="0"/>
    <cacheHierarchy uniqueName="[Measures].[Actual With Encumbrances - Reporting]" caption="Actual With Encumbrances - Reporting" measure="1" displayFolder="Reporting Format\With Encumbrances" measureGroup="General Ledger" count="0"/>
    <cacheHierarchy uniqueName="[Measures].[Percentage Used w/o Encumbrances]" caption="Percentage Used w/o Encumbrances" measure="1" displayFolder="Accounting Format\Without Encumbrances" measureGroup="General Ledger" count="0"/>
    <cacheHierarchy uniqueName="[Measures].[Percentage Used w/ Encumbrances]" caption="Percentage Used w/ Encumbrances" measure="1" displayFolder="Accounting Format\With Encumbrances" measureGroup="General Ledger" count="0"/>
    <cacheHierarchy uniqueName="[Measures].[Percentage Used w/o Encumbrances - Reporting]" caption="Percentage Used w/o Encumbrances - Reporting" measure="1" displayFolder="Reporting Format\Without Encumbrances" measureGroup="General Ledger" count="0"/>
    <cacheHierarchy uniqueName="[Measures].[Percentage Used w/ Encumbrances - Reporting]" caption="Percentage Used w/ Encumbrances - Reporting" measure="1" displayFolder="Reporting Format\With Encumbrances" measureGroup="General Ledger" count="0"/>
    <cacheHierarchy uniqueName="[Measures].[Remaining Budget w/o Encumbrances - Reporting]" caption="Remaining Budget w/o Encumbrances - Reporting" measure="1" displayFolder="Reporting Format\Without Encumbrances" measureGroup="General Ledger" count="0"/>
    <cacheHierarchy uniqueName="[Measures].[Remaining Budget w/o Encumbrances]" caption="Remaining Budget w/o Encumbrances" measure="1" displayFolder="Accounting Format\Without Encumbrances" measureGroup="General Ledger" count="0"/>
    <cacheHierarchy uniqueName="[Measures].[Remaining Budget w/ Encumbrances]" caption="Remaining Budget w/ Encumbrances" measure="1" displayFolder="Accounting Format\With Encumbrances" measureGroup="General Ledger" count="0"/>
    <cacheHierarchy uniqueName="[Measures].[Remaining Budget w/ Encumbrances - Reporting]" caption="Remaining Budget w/ Encumbrances - Reporting" measure="1" displayFolder="Reporting Format\With Encumbrances" measureGroup="General Ledger" count="0"/>
    <cacheHierarchy uniqueName="[Measures].[Prev Year Actual Amount]" caption="Prev Year Actual Amount" measure="1" displayFolder="Accounting Format\Previous Year" measureGroup="General Ledger" count="0"/>
    <cacheHierarchy uniqueName="[Measures].[Prev Year Difference - %]" caption="Prev Year Difference - %" measure="1" displayFolder="Accounting Format\Previous Year" measureGroup="General Ledger" count="0"/>
    <cacheHierarchy uniqueName="[Measures].[Prev Year Difference - Total]" caption="Prev Year Difference - Total" measure="1" displayFolder="Accounting Format\Previous Year" measureGroup="General Ledger" count="0"/>
    <cacheHierarchy uniqueName="[Measures].[Prev Year Actual Amount - Reporting]" caption="Prev Year Actual Amount - Reporting" measure="1" displayFolder="Reporting Format\Previous Year" measureGroup="General Ledger" count="0"/>
    <cacheHierarchy uniqueName="[Measures].[Prev Year Difference - % - Reporting]" caption="Prev Year Difference - % - Reporting" measure="1" displayFolder="Reporting Format\Previous Year" measureGroup="General Ledger" count="0"/>
    <cacheHierarchy uniqueName="[Measures].[Prev Year Difference - Total - Reporting]" caption="Prev Year Difference - Total - Reporting" measure="1" displayFolder="Reporting Format\Previous Year" measureGroup="General Ledger" count="0"/>
    <cacheHierarchy uniqueName="[Measures].[Adopted Budget - Hybrid]" caption="Adopted Budget - Hybrid" measure="1" displayFolder="Hybrid Format" measureGroup="General Ledger" count="0" hidden="1"/>
    <cacheHierarchy uniqueName="[Measures].[Budget Amendment - Hybrid]" caption="Budget Amendment - Hybrid" measure="1" displayFolder="Hybrid Format" measureGroup="General Ledger" count="0" hidden="1"/>
    <cacheHierarchy uniqueName="[Measures].[Report Code Count]" caption="Report Code Count" measure="1" displayFolder="" measureGroup="GL Reporting" count="0" hidden="1"/>
    <cacheHierarchy uniqueName="[Measures].[Balance Sheet Count]" caption="Balance Sheet Count" measure="1" displayFolder="" measureGroup="Balance Sheet" count="0" hidden="1"/>
    <cacheHierarchy uniqueName="[Measures].[Subledger Count]" caption="Subledger Count" measure="1" displayFolder="" measureGroup="Subledger" count="0" hidden="1"/>
    <cacheHierarchy uniqueName="[Measures].[Fact Project Accounting Journal Count]" caption="Fact Project Accounting Journal Count" measure="1" displayFolder="" measureGroup="Project Accounting" count="0" hidden="1"/>
    <cacheHierarchy uniqueName="[Measures].[GL Account Translations Count]" caption="GL Account Translations Count" measure="1" displayFolder="" measureGroup="zBridge GL Account Translations" count="0" hidden="1"/>
    <cacheHierarchy uniqueName="[Measures].[Amended Budget - Hybrid]" caption="Amended Budget - Hybrid" measure="1" displayFolder="Hybrid Format" measureGroup="General Ledger" count="0" hidden="1"/>
    <cacheHierarchy uniqueName="[Measures].[Actual With Encumbrances - Hybrid]" caption="Actual With Encumbrances - Hybrid" measure="1" displayFolder="Hybrid Format\With Encumbrances" measureGroup="General Ledger" count="0" hidden="1"/>
  </cacheHierarchies>
  <kpis count="0"/>
  <dimensions count="23">
    <dimension name="AP Invoice" uniqueName="[AP Invoice]" caption="AP Invoice"/>
    <dimension name="AR Invoice" uniqueName="[AR Invoice]" caption="AR Invoice"/>
    <dimension name="Balance Months" uniqueName="[Balance Months]" caption="Balance Months"/>
    <dimension name="Balance Sheet Journal Type" uniqueName="[Balance Sheet Journal Type]" caption="Balance Sheet Journal Type"/>
    <dimension name="Check" uniqueName="[Check]" caption="Check"/>
    <dimension name="Customer" uniqueName="[Customer]" caption="Customer"/>
    <dimension name="Funding Source" uniqueName="[Funding Source]" caption="Funding Source"/>
    <dimension name="GL Account" uniqueName="[GL Account]" caption="GL Account"/>
    <dimension name="GL Account Translations" uniqueName="[GL Account Translations]" caption="GL Account Translations"/>
    <dimension name="GL Date" uniqueName="[GL Date]" caption="GL Date"/>
    <dimension name="Journal" uniqueName="[Journal]" caption="Journal"/>
    <dimension name="Journal Transactions" uniqueName="[Journal Transactions]" caption="Journal Transactions"/>
    <dimension measure="1" name="Measures" uniqueName="[Measures]" caption="Measures"/>
    <dimension name="Offsetting Org Set" uniqueName="[Offsetting Org Set]" caption="Offsetting Org Set"/>
    <dimension name="Organization Set" uniqueName="[Organization Set]" caption="Organization Set"/>
    <dimension name="Project" uniqueName="[Project]" caption="Project"/>
    <dimension name="Project Journal" uniqueName="[Project Journal]" caption="Project Journal"/>
    <dimension name="Purchase Order" uniqueName="[Purchase Order]" caption="Purchase Order"/>
    <dimension name="Receipt" uniqueName="[Receipt]" caption="Receipt"/>
    <dimension name="Reporting Code Column" uniqueName="[Reporting Code Column]" caption="Reporting Code Column"/>
    <dimension name="Reporting Code Row" uniqueName="[Reporting Code Row]" caption="Reporting Code Row"/>
    <dimension name="Reporting Header" uniqueName="[Reporting Header]" caption="Reporting Header"/>
    <dimension name="Vendor" uniqueName="[Vendor]" caption="Vendor"/>
  </dimensions>
  <measureGroups count="6">
    <measureGroup name="Balance Sheet" caption="Balance Sheet"/>
    <measureGroup name="General Ledger" caption="General Ledger"/>
    <measureGroup name="GL Reporting" caption="GL Reporting"/>
    <measureGroup name="Project Accounting" caption="Project Accounting"/>
    <measureGroup name="Subledger" caption="Subledger"/>
    <measureGroup name="zBridge GL Account Translations" caption="zBridge GL Account Translations"/>
  </measureGroups>
  <maps count="42">
    <map measureGroup="0" dimension="2"/>
    <map measureGroup="0" dimension="3"/>
    <map measureGroup="0" dimension="7"/>
    <map measureGroup="0" dimension="13"/>
    <map measureGroup="0" dimension="14"/>
    <map measureGroup="1" dimension="7"/>
    <map measureGroup="1" dimension="8"/>
    <map measureGroup="1" dimension="9"/>
    <map measureGroup="1" dimension="10"/>
    <map measureGroup="1" dimension="11"/>
    <map measureGroup="1" dimension="14"/>
    <map measureGroup="1" dimension="15"/>
    <map measureGroup="2" dimension="7"/>
    <map measureGroup="2" dimension="9"/>
    <map measureGroup="2" dimension="10"/>
    <map measureGroup="2" dimension="14"/>
    <map measureGroup="2" dimension="15"/>
    <map measureGroup="2" dimension="19"/>
    <map measureGroup="2" dimension="20"/>
    <map measureGroup="2" dimension="21"/>
    <map measureGroup="3" dimension="6"/>
    <map measureGroup="3" dimension="7"/>
    <map measureGroup="3" dimension="8"/>
    <map measureGroup="3" dimension="9"/>
    <map measureGroup="3" dimension="10"/>
    <map measureGroup="3" dimension="14"/>
    <map measureGroup="3" dimension="15"/>
    <map measureGroup="3" dimension="16"/>
    <map measureGroup="4" dimension="0"/>
    <map measureGroup="4" dimension="1"/>
    <map measureGroup="4" dimension="4"/>
    <map measureGroup="4" dimension="5"/>
    <map measureGroup="4" dimension="7"/>
    <map measureGroup="4" dimension="9"/>
    <map measureGroup="4" dimension="10"/>
    <map measureGroup="4" dimension="14"/>
    <map measureGroup="4" dimension="15"/>
    <map measureGroup="4" dimension="17"/>
    <map measureGroup="4" dimension="18"/>
    <map measureGroup="4" dimension="22"/>
    <map measureGroup="5" dimension="7"/>
    <map measureGroup="5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Project and subproject" colHeaderCaption="Fiscal Years" fieldListSortAscending="1">
  <location ref="A6:K281" firstHeaderRow="1" firstDataRow="2" firstDataCol="1" rowPageCount="4" colPageCount="1"/>
  <pivotFields count="23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measureFilter="1" dataSourceSort="1">
      <items count="81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5" e="0"/>
        <item x="26" e="0"/>
        <item x="27" e="0"/>
        <item x="28" e="0"/>
        <item x="29" e="0"/>
        <item x="30" e="0"/>
        <item x="31" e="0"/>
        <item x="32" e="0"/>
        <item x="33" e="0"/>
        <item x="34" e="0"/>
        <item x="35" e="0"/>
        <item x="36" e="0"/>
        <item x="37" e="0"/>
        <item x="38" e="0"/>
        <item x="39" e="0"/>
        <item x="40" e="0"/>
        <item x="41" e="0"/>
        <item x="42" e="0"/>
        <item x="43" e="0"/>
        <item x="44" e="0"/>
        <item x="45" e="0"/>
        <item x="46" e="0"/>
        <item x="47" e="0"/>
        <item x="48" e="0"/>
        <item x="49" e="0"/>
        <item x="50" e="0"/>
        <item x="51" e="0"/>
        <item x="52" e="0"/>
        <item x="53" e="0"/>
        <item x="54" e="0"/>
        <item x="55" e="0"/>
        <item x="56" e="0"/>
        <item x="57" e="0"/>
        <item x="58" e="0"/>
        <item x="59" e="0"/>
        <item x="60" e="0"/>
        <item x="61" e="0"/>
        <item x="62" e="0"/>
        <item x="63" e="0"/>
        <item x="64" e="0"/>
        <item x="65" e="0"/>
        <item x="66" e="0"/>
        <item x="67" e="0"/>
        <item x="68" e="0"/>
        <item x="69" e="0"/>
        <item x="70" e="0"/>
        <item x="71" e="0"/>
        <item x="72" e="0"/>
        <item x="73" e="0"/>
        <item x="74" e="0"/>
        <item x="75" e="0"/>
        <item x="76" e="0"/>
        <item x="77" e="0"/>
        <item x="78" e="0"/>
        <item x="79" e="0"/>
        <item t="default"/>
      </items>
    </pivotField>
    <pivotField axis="axisRow" allDrilled="1" showAll="0" dataSourceSort="1">
      <items count="97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2">
    <field x="13"/>
    <field x="12"/>
  </rowFields>
  <rowItems count="274">
    <i>
      <x/>
    </i>
    <i r="1">
      <x v="71"/>
    </i>
    <i>
      <x v="1"/>
    </i>
    <i r="1">
      <x v="71"/>
    </i>
    <i>
      <x v="2"/>
    </i>
    <i r="1">
      <x v="73"/>
    </i>
    <i>
      <x v="3"/>
    </i>
    <i r="1">
      <x v="74"/>
    </i>
    <i>
      <x v="4"/>
    </i>
    <i r="1">
      <x v="75"/>
    </i>
    <i>
      <x v="5"/>
    </i>
    <i r="1">
      <x v="54"/>
    </i>
    <i r="1">
      <x v="68"/>
    </i>
    <i r="1">
      <x v="73"/>
    </i>
    <i>
      <x v="6"/>
    </i>
    <i r="1">
      <x v="75"/>
    </i>
    <i r="1">
      <x v="76"/>
    </i>
    <i>
      <x v="7"/>
    </i>
    <i r="1">
      <x v="70"/>
    </i>
    <i r="1">
      <x v="71"/>
    </i>
    <i r="1">
      <x v="73"/>
    </i>
    <i>
      <x v="8"/>
    </i>
    <i r="1">
      <x v="74"/>
    </i>
    <i r="1">
      <x v="75"/>
    </i>
    <i>
      <x v="9"/>
    </i>
    <i r="1">
      <x v="75"/>
    </i>
    <i r="1">
      <x v="78"/>
    </i>
    <i>
      <x v="10"/>
    </i>
    <i r="1">
      <x v="75"/>
    </i>
    <i r="1">
      <x v="76"/>
    </i>
    <i>
      <x v="11"/>
    </i>
    <i r="1">
      <x v="75"/>
    </i>
    <i>
      <x v="12"/>
    </i>
    <i r="1">
      <x v="75"/>
    </i>
    <i r="1">
      <x v="76"/>
    </i>
    <i>
      <x v="13"/>
    </i>
    <i r="1">
      <x v="75"/>
    </i>
    <i r="1">
      <x v="76"/>
    </i>
    <i>
      <x v="14"/>
    </i>
    <i r="1">
      <x v="71"/>
    </i>
    <i r="1">
      <x v="73"/>
    </i>
    <i r="1">
      <x v="75"/>
    </i>
    <i r="1">
      <x v="76"/>
    </i>
    <i>
      <x v="15"/>
    </i>
    <i r="1">
      <x v="70"/>
    </i>
    <i r="1">
      <x v="75"/>
    </i>
    <i>
      <x v="16"/>
    </i>
    <i r="1">
      <x v="69"/>
    </i>
    <i r="1">
      <x v="70"/>
    </i>
    <i r="1">
      <x v="73"/>
    </i>
    <i r="1">
      <x v="75"/>
    </i>
    <i r="1">
      <x v="76"/>
    </i>
    <i>
      <x v="17"/>
    </i>
    <i r="1">
      <x v="57"/>
    </i>
    <i r="1">
      <x v="69"/>
    </i>
    <i>
      <x v="18"/>
    </i>
    <i r="1">
      <x v="69"/>
    </i>
    <i r="1">
      <x v="71"/>
    </i>
    <i r="1">
      <x v="73"/>
    </i>
    <i r="1">
      <x v="75"/>
    </i>
    <i r="1">
      <x v="76"/>
    </i>
    <i>
      <x v="19"/>
    </i>
    <i r="1">
      <x v="70"/>
    </i>
    <i r="1">
      <x v="71"/>
    </i>
    <i r="1">
      <x v="73"/>
    </i>
    <i>
      <x v="20"/>
    </i>
    <i r="1">
      <x v="69"/>
    </i>
    <i r="1">
      <x v="72"/>
    </i>
    <i>
      <x v="21"/>
    </i>
    <i r="1">
      <x v="71"/>
    </i>
    <i r="1">
      <x v="73"/>
    </i>
    <i r="1">
      <x v="75"/>
    </i>
    <i r="1">
      <x v="76"/>
    </i>
    <i>
      <x v="22"/>
    </i>
    <i r="1">
      <x v="67"/>
    </i>
    <i>
      <x v="23"/>
    </i>
    <i r="1">
      <x v="75"/>
    </i>
    <i r="1">
      <x v="77"/>
    </i>
    <i>
      <x v="24"/>
    </i>
    <i r="1">
      <x v="75"/>
    </i>
    <i r="1">
      <x v="76"/>
    </i>
    <i>
      <x v="25"/>
    </i>
    <i r="1">
      <x v="75"/>
    </i>
    <i>
      <x v="26"/>
    </i>
    <i r="1">
      <x v="75"/>
    </i>
    <i r="1">
      <x v="78"/>
    </i>
    <i>
      <x v="27"/>
    </i>
    <i r="1">
      <x v="74"/>
    </i>
    <i>
      <x v="28"/>
    </i>
    <i r="1">
      <x v="74"/>
    </i>
    <i>
      <x v="29"/>
    </i>
    <i r="1">
      <x v="70"/>
    </i>
    <i r="1">
      <x v="71"/>
    </i>
    <i r="1">
      <x v="73"/>
    </i>
    <i r="1">
      <x v="76"/>
    </i>
    <i>
      <x v="30"/>
    </i>
    <i r="1">
      <x v="77"/>
    </i>
    <i>
      <x v="31"/>
    </i>
    <i r="1">
      <x v="73"/>
    </i>
    <i r="1">
      <x v="74"/>
    </i>
    <i r="1">
      <x v="75"/>
    </i>
    <i>
      <x v="32"/>
    </i>
    <i r="1">
      <x v="51"/>
    </i>
    <i>
      <x v="33"/>
    </i>
    <i r="1">
      <x v="73"/>
    </i>
    <i>
      <x v="34"/>
    </i>
    <i r="1">
      <x v="71"/>
    </i>
    <i r="1">
      <x v="74"/>
    </i>
    <i r="1">
      <x v="76"/>
    </i>
    <i>
      <x v="35"/>
    </i>
    <i r="1">
      <x v="69"/>
    </i>
    <i r="1">
      <x v="71"/>
    </i>
    <i r="1">
      <x v="73"/>
    </i>
    <i>
      <x v="36"/>
    </i>
    <i r="1">
      <x v="65"/>
    </i>
    <i r="1">
      <x v="76"/>
    </i>
    <i>
      <x v="37"/>
    </i>
    <i r="1">
      <x v="71"/>
    </i>
    <i r="1">
      <x v="72"/>
    </i>
    <i r="1">
      <x v="73"/>
    </i>
    <i>
      <x v="38"/>
    </i>
    <i r="1">
      <x v="71"/>
    </i>
    <i>
      <x v="39"/>
    </i>
    <i r="1">
      <x v="69"/>
    </i>
    <i r="1">
      <x v="70"/>
    </i>
    <i r="1">
      <x v="71"/>
    </i>
    <i r="1">
      <x v="73"/>
    </i>
    <i r="1">
      <x v="76"/>
    </i>
    <i>
      <x v="40"/>
    </i>
    <i r="1">
      <x v="3"/>
    </i>
    <i r="1">
      <x v="45"/>
    </i>
    <i r="1">
      <x v="59"/>
    </i>
    <i r="1">
      <x v="69"/>
    </i>
    <i r="1">
      <x v="71"/>
    </i>
    <i r="1">
      <x v="73"/>
    </i>
    <i r="1">
      <x v="75"/>
    </i>
    <i>
      <x v="41"/>
    </i>
    <i r="1">
      <x v="75"/>
    </i>
    <i>
      <x v="42"/>
    </i>
    <i r="1">
      <x v="6"/>
    </i>
    <i r="1">
      <x v="75"/>
    </i>
    <i>
      <x v="43"/>
    </i>
    <i r="1">
      <x v="48"/>
    </i>
    <i r="1">
      <x v="52"/>
    </i>
    <i>
      <x v="44"/>
    </i>
    <i r="1">
      <x v="7"/>
    </i>
    <i>
      <x v="45"/>
    </i>
    <i r="1">
      <x v="74"/>
    </i>
    <i>
      <x v="46"/>
    </i>
    <i r="1">
      <x v="11"/>
    </i>
    <i>
      <x v="47"/>
    </i>
    <i r="1">
      <x v="4"/>
    </i>
    <i>
      <x v="48"/>
    </i>
    <i r="1">
      <x v="10"/>
    </i>
    <i>
      <x v="49"/>
    </i>
    <i r="1">
      <x v="12"/>
    </i>
    <i r="1">
      <x v="53"/>
    </i>
    <i>
      <x v="50"/>
    </i>
    <i r="1">
      <x v="8"/>
    </i>
    <i>
      <x v="51"/>
    </i>
    <i r="1">
      <x v="1"/>
    </i>
    <i r="1">
      <x v="55"/>
    </i>
    <i r="1">
      <x v="74"/>
    </i>
    <i r="1">
      <x v="75"/>
    </i>
    <i r="1">
      <x v="76"/>
    </i>
    <i>
      <x v="52"/>
    </i>
    <i r="1">
      <x v="47"/>
    </i>
    <i r="1">
      <x v="63"/>
    </i>
    <i>
      <x v="53"/>
    </i>
    <i r="1">
      <x v="13"/>
    </i>
    <i r="1">
      <x v="60"/>
    </i>
    <i r="1">
      <x v="70"/>
    </i>
    <i r="1">
      <x v="71"/>
    </i>
    <i r="1">
      <x v="73"/>
    </i>
    <i r="1">
      <x v="76"/>
    </i>
    <i>
      <x v="54"/>
    </i>
    <i r="1">
      <x v="9"/>
    </i>
    <i r="1">
      <x v="60"/>
    </i>
    <i>
      <x v="55"/>
    </i>
    <i r="1">
      <x v="14"/>
    </i>
    <i r="1">
      <x v="59"/>
    </i>
    <i>
      <x v="56"/>
    </i>
    <i r="1">
      <x v="15"/>
    </i>
    <i r="1">
      <x v="60"/>
    </i>
    <i>
      <x v="57"/>
    </i>
    <i r="1">
      <x v="50"/>
    </i>
    <i>
      <x v="58"/>
    </i>
    <i r="1">
      <x v="50"/>
    </i>
    <i>
      <x v="59"/>
    </i>
    <i r="1">
      <x/>
    </i>
    <i r="1">
      <x v="5"/>
    </i>
    <i r="1">
      <x v="46"/>
    </i>
    <i r="1">
      <x v="50"/>
    </i>
    <i r="1">
      <x v="62"/>
    </i>
    <i r="1">
      <x v="64"/>
    </i>
    <i>
      <x v="60"/>
    </i>
    <i r="1">
      <x v="56"/>
    </i>
    <i r="1">
      <x v="61"/>
    </i>
    <i>
      <x v="61"/>
    </i>
    <i r="1">
      <x v="18"/>
    </i>
    <i>
      <x v="62"/>
    </i>
    <i r="1">
      <x v="19"/>
    </i>
    <i>
      <x v="63"/>
    </i>
    <i r="1">
      <x v="19"/>
    </i>
    <i>
      <x v="64"/>
    </i>
    <i r="1">
      <x v="16"/>
    </i>
    <i>
      <x v="65"/>
    </i>
    <i r="1">
      <x v="17"/>
    </i>
    <i>
      <x v="66"/>
    </i>
    <i r="1">
      <x v="73"/>
    </i>
    <i>
      <x v="67"/>
    </i>
    <i r="1">
      <x v="20"/>
    </i>
    <i>
      <x v="68"/>
    </i>
    <i r="1">
      <x v="21"/>
    </i>
    <i>
      <x v="69"/>
    </i>
    <i r="1">
      <x v="22"/>
    </i>
    <i>
      <x v="70"/>
    </i>
    <i r="1">
      <x v="23"/>
    </i>
    <i>
      <x v="71"/>
    </i>
    <i r="1">
      <x v="32"/>
    </i>
    <i>
      <x v="72"/>
    </i>
    <i r="1">
      <x v="31"/>
    </i>
    <i>
      <x v="73"/>
    </i>
    <i r="1">
      <x v="33"/>
    </i>
    <i>
      <x v="74"/>
    </i>
    <i r="1">
      <x v="24"/>
    </i>
    <i>
      <x v="75"/>
    </i>
    <i r="1">
      <x v="25"/>
    </i>
    <i>
      <x v="76"/>
    </i>
    <i r="1">
      <x v="29"/>
    </i>
    <i>
      <x v="77"/>
    </i>
    <i r="1">
      <x v="26"/>
    </i>
    <i>
      <x v="78"/>
    </i>
    <i r="1">
      <x v="34"/>
    </i>
    <i r="1">
      <x v="79"/>
    </i>
    <i>
      <x v="79"/>
    </i>
    <i r="1">
      <x v="1"/>
    </i>
    <i r="1">
      <x v="27"/>
    </i>
    <i>
      <x v="80"/>
    </i>
    <i r="1">
      <x v="28"/>
    </i>
    <i>
      <x v="81"/>
    </i>
    <i r="1">
      <x v="30"/>
    </i>
    <i>
      <x v="82"/>
    </i>
    <i r="1">
      <x v="1"/>
    </i>
    <i r="1">
      <x v="35"/>
    </i>
    <i>
      <x v="83"/>
    </i>
    <i r="1">
      <x v="39"/>
    </i>
    <i>
      <x v="84"/>
    </i>
    <i r="1">
      <x v="37"/>
    </i>
    <i>
      <x v="85"/>
    </i>
    <i r="1">
      <x v="36"/>
    </i>
    <i>
      <x v="86"/>
    </i>
    <i r="1">
      <x v="38"/>
    </i>
    <i>
      <x v="87"/>
    </i>
    <i r="1">
      <x v="44"/>
    </i>
    <i>
      <x v="88"/>
    </i>
    <i r="1">
      <x v="42"/>
    </i>
    <i>
      <x v="89"/>
    </i>
    <i r="1">
      <x v="40"/>
    </i>
    <i>
      <x v="90"/>
    </i>
    <i r="1">
      <x v="41"/>
    </i>
    <i>
      <x v="91"/>
    </i>
    <i r="1">
      <x v="43"/>
    </i>
    <i>
      <x v="92"/>
    </i>
    <i r="1">
      <x v="49"/>
    </i>
    <i r="1">
      <x v="55"/>
    </i>
    <i r="1">
      <x v="66"/>
    </i>
    <i>
      <x v="93"/>
    </i>
    <i r="1">
      <x v="1"/>
    </i>
    <i>
      <x v="94"/>
    </i>
    <i r="1">
      <x v="58"/>
    </i>
    <i>
      <x v="95"/>
    </i>
    <i r="1">
      <x v="2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3" hier="165" name="[Organization Set].[Organization].[Level 1].&amp;[400  SCHOOL CAPITAL PROJECTS]" cap="400  SCHOOL CAPITAL PROJECTS"/>
    <pageField fld="9" hier="71" name="[GL Account].[Account Type].&amp;[Expenses]" cap="Expenses"/>
    <pageField fld="11" hier="133" name="[Journal].[Process Status].&amp;[Posted]" cap="Posted"/>
    <pageField fld="16" hier="193" name="[Project].[L2 - Project Code].[All]" cap="All"/>
  </pageFields>
  <dataFields count="1">
    <dataField fld="10" baseField="0" baseItem="0"/>
  </dataFields>
  <formats count="213">
    <format dxfId="1443">
      <pivotArea dataOnly="0" labelOnly="1" outline="0" fieldPosition="0">
        <references count="1">
          <reference field="3" count="0"/>
        </references>
      </pivotArea>
    </format>
    <format dxfId="1442">
      <pivotArea collapsedLevelsAreSubtotals="1" fieldPosition="0">
        <references count="1">
          <reference field="13" count="0"/>
        </references>
      </pivotArea>
    </format>
    <format dxfId="1441">
      <pivotArea field="0" type="button" dataOnly="0" labelOnly="1" outline="0" axis="axisCol" fieldPosition="0"/>
    </format>
    <format dxfId="1440">
      <pivotArea type="topRight" dataOnly="0" labelOnly="1" outline="0" fieldPosition="0"/>
    </format>
    <format dxfId="1439">
      <pivotArea dataOnly="0" labelOnly="1" fieldPosition="0">
        <references count="1">
          <reference field="0" count="0"/>
        </references>
      </pivotArea>
    </format>
    <format dxfId="1438">
      <pivotArea dataOnly="0" labelOnly="1" grandCol="1" outline="0" fieldPosition="0"/>
    </format>
    <format dxfId="1437">
      <pivotArea collapsedLevelsAreSubtotals="1" fieldPosition="0">
        <references count="1">
          <reference field="13" count="0"/>
        </references>
      </pivotArea>
    </format>
    <format dxfId="1436">
      <pivotArea field="0" type="button" dataOnly="0" labelOnly="1" outline="0" axis="axisCol" fieldPosition="0"/>
    </format>
    <format dxfId="1435">
      <pivotArea type="topRight" dataOnly="0" labelOnly="1" outline="0" fieldPosition="0"/>
    </format>
    <format dxfId="1434">
      <pivotArea dataOnly="0" labelOnly="1" fieldPosition="0">
        <references count="1">
          <reference field="0" count="0"/>
        </references>
      </pivotArea>
    </format>
    <format dxfId="1433">
      <pivotArea dataOnly="0" labelOnly="1" grandCol="1" outline="0" fieldPosition="0"/>
    </format>
    <format dxfId="1432">
      <pivotArea collapsedLevelsAreSubtotals="1" fieldPosition="0">
        <references count="1">
          <reference field="13" count="1">
            <x v="94"/>
          </reference>
        </references>
      </pivotArea>
    </format>
    <format dxfId="1431">
      <pivotArea dataOnly="0" labelOnly="1" fieldPosition="0">
        <references count="1">
          <reference field="13" count="1">
            <x v="94"/>
          </reference>
        </references>
      </pivotArea>
    </format>
    <format dxfId="1430">
      <pivotArea type="all" dataOnly="0" outline="0" fieldPosition="0"/>
    </format>
    <format dxfId="1429">
      <pivotArea dataOnly="0" labelOnly="1" fieldPosition="0">
        <references count="1">
          <reference field="0" count="0"/>
        </references>
      </pivotArea>
    </format>
    <format dxfId="1428">
      <pivotArea dataOnly="0" labelOnly="1" grandCol="1" outline="0" fieldPosition="0"/>
    </format>
    <format dxfId="1427">
      <pivotArea dataOnly="0" labelOnly="1" fieldPosition="0">
        <references count="1">
          <reference field="0" count="0"/>
        </references>
      </pivotArea>
    </format>
    <format dxfId="1426">
      <pivotArea dataOnly="0" labelOnly="1" grandCol="1" outline="0" fieldPosition="0"/>
    </format>
    <format dxfId="1425">
      <pivotArea collapsedLevelsAreSubtotals="1" fieldPosition="0">
        <references count="1">
          <reference field="13" count="1">
            <x v="0"/>
          </reference>
        </references>
      </pivotArea>
    </format>
    <format dxfId="1424">
      <pivotArea collapsedLevelsAreSubtotals="1" fieldPosition="0">
        <references count="2">
          <reference field="12" count="1">
            <x v="71"/>
          </reference>
          <reference field="13" count="1" selected="0">
            <x v="0"/>
          </reference>
        </references>
      </pivotArea>
    </format>
    <format dxfId="1423">
      <pivotArea collapsedLevelsAreSubtotals="1" fieldPosition="0">
        <references count="1">
          <reference field="13" count="1">
            <x v="1"/>
          </reference>
        </references>
      </pivotArea>
    </format>
    <format dxfId="1422">
      <pivotArea collapsedLevelsAreSubtotals="1" fieldPosition="0">
        <references count="2">
          <reference field="12" count="1">
            <x v="71"/>
          </reference>
          <reference field="13" count="1" selected="0">
            <x v="1"/>
          </reference>
        </references>
      </pivotArea>
    </format>
    <format dxfId="1421">
      <pivotArea collapsedLevelsAreSubtotals="1" fieldPosition="0">
        <references count="1">
          <reference field="13" count="1">
            <x v="2"/>
          </reference>
        </references>
      </pivotArea>
    </format>
    <format dxfId="1420">
      <pivotArea collapsedLevelsAreSubtotals="1" fieldPosition="0">
        <references count="2">
          <reference field="12" count="1">
            <x v="73"/>
          </reference>
          <reference field="13" count="1" selected="0">
            <x v="2"/>
          </reference>
        </references>
      </pivotArea>
    </format>
    <format dxfId="1419">
      <pivotArea collapsedLevelsAreSubtotals="1" fieldPosition="0">
        <references count="1">
          <reference field="13" count="1">
            <x v="3"/>
          </reference>
        </references>
      </pivotArea>
    </format>
    <format dxfId="1418">
      <pivotArea collapsedLevelsAreSubtotals="1" fieldPosition="0">
        <references count="2">
          <reference field="12" count="1">
            <x v="74"/>
          </reference>
          <reference field="13" count="1" selected="0">
            <x v="3"/>
          </reference>
        </references>
      </pivotArea>
    </format>
    <format dxfId="1417">
      <pivotArea collapsedLevelsAreSubtotals="1" fieldPosition="0">
        <references count="1">
          <reference field="13" count="1">
            <x v="4"/>
          </reference>
        </references>
      </pivotArea>
    </format>
    <format dxfId="1416">
      <pivotArea collapsedLevelsAreSubtotals="1" fieldPosition="0">
        <references count="2">
          <reference field="12" count="1">
            <x v="75"/>
          </reference>
          <reference field="13" count="1" selected="0">
            <x v="4"/>
          </reference>
        </references>
      </pivotArea>
    </format>
    <format dxfId="1415">
      <pivotArea collapsedLevelsAreSubtotals="1" fieldPosition="0">
        <references count="1">
          <reference field="13" count="1">
            <x v="5"/>
          </reference>
        </references>
      </pivotArea>
    </format>
    <format dxfId="1414">
      <pivotArea collapsedLevelsAreSubtotals="1" fieldPosition="0">
        <references count="2">
          <reference field="12" count="3">
            <x v="54"/>
            <x v="68"/>
            <x v="73"/>
          </reference>
          <reference field="13" count="1" selected="0">
            <x v="5"/>
          </reference>
        </references>
      </pivotArea>
    </format>
    <format dxfId="1413">
      <pivotArea collapsedLevelsAreSubtotals="1" fieldPosition="0">
        <references count="1">
          <reference field="13" count="1">
            <x v="6"/>
          </reference>
        </references>
      </pivotArea>
    </format>
    <format dxfId="1412">
      <pivotArea collapsedLevelsAreSubtotals="1" fieldPosition="0">
        <references count="2">
          <reference field="12" count="2">
            <x v="75"/>
            <x v="76"/>
          </reference>
          <reference field="13" count="1" selected="0">
            <x v="6"/>
          </reference>
        </references>
      </pivotArea>
    </format>
    <format dxfId="1411">
      <pivotArea collapsedLevelsAreSubtotals="1" fieldPosition="0">
        <references count="1">
          <reference field="13" count="1">
            <x v="7"/>
          </reference>
        </references>
      </pivotArea>
    </format>
    <format dxfId="1410">
      <pivotArea collapsedLevelsAreSubtotals="1" fieldPosition="0">
        <references count="2">
          <reference field="12" count="3">
            <x v="70"/>
            <x v="71"/>
            <x v="73"/>
          </reference>
          <reference field="13" count="1" selected="0">
            <x v="7"/>
          </reference>
        </references>
      </pivotArea>
    </format>
    <format dxfId="1409">
      <pivotArea collapsedLevelsAreSubtotals="1" fieldPosition="0">
        <references count="1">
          <reference field="13" count="1">
            <x v="8"/>
          </reference>
        </references>
      </pivotArea>
    </format>
    <format dxfId="1408">
      <pivotArea collapsedLevelsAreSubtotals="1" fieldPosition="0">
        <references count="2">
          <reference field="12" count="2">
            <x v="74"/>
            <x v="75"/>
          </reference>
          <reference field="13" count="1" selected="0">
            <x v="8"/>
          </reference>
        </references>
      </pivotArea>
    </format>
    <format dxfId="1407">
      <pivotArea collapsedLevelsAreSubtotals="1" fieldPosition="0">
        <references count="1">
          <reference field="13" count="1">
            <x v="9"/>
          </reference>
        </references>
      </pivotArea>
    </format>
    <format dxfId="1406">
      <pivotArea collapsedLevelsAreSubtotals="1" fieldPosition="0">
        <references count="2">
          <reference field="12" count="2">
            <x v="75"/>
            <x v="78"/>
          </reference>
          <reference field="13" count="1" selected="0">
            <x v="9"/>
          </reference>
        </references>
      </pivotArea>
    </format>
    <format dxfId="1405">
      <pivotArea collapsedLevelsAreSubtotals="1" fieldPosition="0">
        <references count="1">
          <reference field="13" count="1">
            <x v="10"/>
          </reference>
        </references>
      </pivotArea>
    </format>
    <format dxfId="1404">
      <pivotArea collapsedLevelsAreSubtotals="1" fieldPosition="0">
        <references count="2">
          <reference field="12" count="2">
            <x v="75"/>
            <x v="76"/>
          </reference>
          <reference field="13" count="1" selected="0">
            <x v="10"/>
          </reference>
        </references>
      </pivotArea>
    </format>
    <format dxfId="1403">
      <pivotArea collapsedLevelsAreSubtotals="1" fieldPosition="0">
        <references count="1">
          <reference field="13" count="1">
            <x v="11"/>
          </reference>
        </references>
      </pivotArea>
    </format>
    <format dxfId="1402">
      <pivotArea collapsedLevelsAreSubtotals="1" fieldPosition="0">
        <references count="2">
          <reference field="12" count="1">
            <x v="75"/>
          </reference>
          <reference field="13" count="1" selected="0">
            <x v="11"/>
          </reference>
        </references>
      </pivotArea>
    </format>
    <format dxfId="1401">
      <pivotArea collapsedLevelsAreSubtotals="1" fieldPosition="0">
        <references count="1">
          <reference field="13" count="1">
            <x v="12"/>
          </reference>
        </references>
      </pivotArea>
    </format>
    <format dxfId="1400">
      <pivotArea collapsedLevelsAreSubtotals="1" fieldPosition="0">
        <references count="2">
          <reference field="12" count="2">
            <x v="75"/>
            <x v="76"/>
          </reference>
          <reference field="13" count="1" selected="0">
            <x v="12"/>
          </reference>
        </references>
      </pivotArea>
    </format>
    <format dxfId="1399">
      <pivotArea collapsedLevelsAreSubtotals="1" fieldPosition="0">
        <references count="1">
          <reference field="13" count="1">
            <x v="13"/>
          </reference>
        </references>
      </pivotArea>
    </format>
    <format dxfId="1398">
      <pivotArea collapsedLevelsAreSubtotals="1" fieldPosition="0">
        <references count="2">
          <reference field="12" count="2">
            <x v="75"/>
            <x v="76"/>
          </reference>
          <reference field="13" count="1" selected="0">
            <x v="13"/>
          </reference>
        </references>
      </pivotArea>
    </format>
    <format dxfId="1397">
      <pivotArea collapsedLevelsAreSubtotals="1" fieldPosition="0">
        <references count="1">
          <reference field="13" count="1">
            <x v="14"/>
          </reference>
        </references>
      </pivotArea>
    </format>
    <format dxfId="1396">
      <pivotArea collapsedLevelsAreSubtotals="1" fieldPosition="0">
        <references count="2">
          <reference field="12" count="4">
            <x v="71"/>
            <x v="73"/>
            <x v="75"/>
            <x v="76"/>
          </reference>
          <reference field="13" count="1" selected="0">
            <x v="14"/>
          </reference>
        </references>
      </pivotArea>
    </format>
    <format dxfId="1395">
      <pivotArea collapsedLevelsAreSubtotals="1" fieldPosition="0">
        <references count="1">
          <reference field="13" count="1">
            <x v="15"/>
          </reference>
        </references>
      </pivotArea>
    </format>
    <format dxfId="1394">
      <pivotArea collapsedLevelsAreSubtotals="1" fieldPosition="0">
        <references count="2">
          <reference field="12" count="2">
            <x v="70"/>
            <x v="75"/>
          </reference>
          <reference field="13" count="1" selected="0">
            <x v="15"/>
          </reference>
        </references>
      </pivotArea>
    </format>
    <format dxfId="1393">
      <pivotArea collapsedLevelsAreSubtotals="1" fieldPosition="0">
        <references count="1">
          <reference field="13" count="1">
            <x v="16"/>
          </reference>
        </references>
      </pivotArea>
    </format>
    <format dxfId="1392">
      <pivotArea collapsedLevelsAreSubtotals="1" fieldPosition="0">
        <references count="2">
          <reference field="12" count="5">
            <x v="69"/>
            <x v="70"/>
            <x v="73"/>
            <x v="75"/>
            <x v="76"/>
          </reference>
          <reference field="13" count="1" selected="0">
            <x v="16"/>
          </reference>
        </references>
      </pivotArea>
    </format>
    <format dxfId="1391">
      <pivotArea collapsedLevelsAreSubtotals="1" fieldPosition="0">
        <references count="1">
          <reference field="13" count="1">
            <x v="17"/>
          </reference>
        </references>
      </pivotArea>
    </format>
    <format dxfId="1390">
      <pivotArea collapsedLevelsAreSubtotals="1" fieldPosition="0">
        <references count="2">
          <reference field="12" count="2">
            <x v="57"/>
            <x v="69"/>
          </reference>
          <reference field="13" count="1" selected="0">
            <x v="17"/>
          </reference>
        </references>
      </pivotArea>
    </format>
    <format dxfId="1389">
      <pivotArea collapsedLevelsAreSubtotals="1" fieldPosition="0">
        <references count="1">
          <reference field="13" count="1">
            <x v="18"/>
          </reference>
        </references>
      </pivotArea>
    </format>
    <format dxfId="1388">
      <pivotArea collapsedLevelsAreSubtotals="1" fieldPosition="0">
        <references count="2">
          <reference field="12" count="5">
            <x v="69"/>
            <x v="71"/>
            <x v="73"/>
            <x v="75"/>
            <x v="76"/>
          </reference>
          <reference field="13" count="1" selected="0">
            <x v="18"/>
          </reference>
        </references>
      </pivotArea>
    </format>
    <format dxfId="1387">
      <pivotArea collapsedLevelsAreSubtotals="1" fieldPosition="0">
        <references count="1">
          <reference field="13" count="1">
            <x v="19"/>
          </reference>
        </references>
      </pivotArea>
    </format>
    <format dxfId="1386">
      <pivotArea collapsedLevelsAreSubtotals="1" fieldPosition="0">
        <references count="2">
          <reference field="12" count="3">
            <x v="70"/>
            <x v="71"/>
            <x v="73"/>
          </reference>
          <reference field="13" count="1" selected="0">
            <x v="19"/>
          </reference>
        </references>
      </pivotArea>
    </format>
    <format dxfId="1385">
      <pivotArea collapsedLevelsAreSubtotals="1" fieldPosition="0">
        <references count="1">
          <reference field="13" count="1">
            <x v="20"/>
          </reference>
        </references>
      </pivotArea>
    </format>
    <format dxfId="1384">
      <pivotArea collapsedLevelsAreSubtotals="1" fieldPosition="0">
        <references count="2">
          <reference field="12" count="2">
            <x v="69"/>
            <x v="72"/>
          </reference>
          <reference field="13" count="1" selected="0">
            <x v="20"/>
          </reference>
        </references>
      </pivotArea>
    </format>
    <format dxfId="1383">
      <pivotArea collapsedLevelsAreSubtotals="1" fieldPosition="0">
        <references count="1">
          <reference field="13" count="1">
            <x v="21"/>
          </reference>
        </references>
      </pivotArea>
    </format>
    <format dxfId="1382">
      <pivotArea collapsedLevelsAreSubtotals="1" fieldPosition="0">
        <references count="2">
          <reference field="12" count="4">
            <x v="71"/>
            <x v="73"/>
            <x v="75"/>
            <x v="76"/>
          </reference>
          <reference field="13" count="1" selected="0">
            <x v="21"/>
          </reference>
        </references>
      </pivotArea>
    </format>
    <format dxfId="1381">
      <pivotArea collapsedLevelsAreSubtotals="1" fieldPosition="0">
        <references count="1">
          <reference field="13" count="1">
            <x v="22"/>
          </reference>
        </references>
      </pivotArea>
    </format>
    <format dxfId="1380">
      <pivotArea collapsedLevelsAreSubtotals="1" fieldPosition="0">
        <references count="2">
          <reference field="12" count="1">
            <x v="67"/>
          </reference>
          <reference field="13" count="1" selected="0">
            <x v="22"/>
          </reference>
        </references>
      </pivotArea>
    </format>
    <format dxfId="1379">
      <pivotArea collapsedLevelsAreSubtotals="1" fieldPosition="0">
        <references count="1">
          <reference field="13" count="1">
            <x v="23"/>
          </reference>
        </references>
      </pivotArea>
    </format>
    <format dxfId="1378">
      <pivotArea collapsedLevelsAreSubtotals="1" fieldPosition="0">
        <references count="2">
          <reference field="12" count="2">
            <x v="75"/>
            <x v="77"/>
          </reference>
          <reference field="13" count="1" selected="0">
            <x v="23"/>
          </reference>
        </references>
      </pivotArea>
    </format>
    <format dxfId="1377">
      <pivotArea collapsedLevelsAreSubtotals="1" fieldPosition="0">
        <references count="1">
          <reference field="13" count="1">
            <x v="24"/>
          </reference>
        </references>
      </pivotArea>
    </format>
    <format dxfId="1376">
      <pivotArea collapsedLevelsAreSubtotals="1" fieldPosition="0">
        <references count="2">
          <reference field="12" count="2">
            <x v="75"/>
            <x v="76"/>
          </reference>
          <reference field="13" count="1" selected="0">
            <x v="24"/>
          </reference>
        </references>
      </pivotArea>
    </format>
    <format dxfId="1375">
      <pivotArea collapsedLevelsAreSubtotals="1" fieldPosition="0">
        <references count="1">
          <reference field="13" count="1">
            <x v="25"/>
          </reference>
        </references>
      </pivotArea>
    </format>
    <format dxfId="1374">
      <pivotArea collapsedLevelsAreSubtotals="1" fieldPosition="0">
        <references count="2">
          <reference field="12" count="1">
            <x v="75"/>
          </reference>
          <reference field="13" count="1" selected="0">
            <x v="25"/>
          </reference>
        </references>
      </pivotArea>
    </format>
    <format dxfId="1373">
      <pivotArea collapsedLevelsAreSubtotals="1" fieldPosition="0">
        <references count="1">
          <reference field="13" count="1">
            <x v="26"/>
          </reference>
        </references>
      </pivotArea>
    </format>
    <format dxfId="1372">
      <pivotArea collapsedLevelsAreSubtotals="1" fieldPosition="0">
        <references count="2">
          <reference field="12" count="2">
            <x v="75"/>
            <x v="78"/>
          </reference>
          <reference field="13" count="1" selected="0">
            <x v="26"/>
          </reference>
        </references>
      </pivotArea>
    </format>
    <format dxfId="1371">
      <pivotArea collapsedLevelsAreSubtotals="1" fieldPosition="0">
        <references count="1">
          <reference field="13" count="1">
            <x v="27"/>
          </reference>
        </references>
      </pivotArea>
    </format>
    <format dxfId="1370">
      <pivotArea collapsedLevelsAreSubtotals="1" fieldPosition="0">
        <references count="2">
          <reference field="12" count="1">
            <x v="74"/>
          </reference>
          <reference field="13" count="1" selected="0">
            <x v="27"/>
          </reference>
        </references>
      </pivotArea>
    </format>
    <format dxfId="1369">
      <pivotArea collapsedLevelsAreSubtotals="1" fieldPosition="0">
        <references count="1">
          <reference field="13" count="1">
            <x v="28"/>
          </reference>
        </references>
      </pivotArea>
    </format>
    <format dxfId="1368">
      <pivotArea collapsedLevelsAreSubtotals="1" fieldPosition="0">
        <references count="2">
          <reference field="12" count="1">
            <x v="74"/>
          </reference>
          <reference field="13" count="1" selected="0">
            <x v="28"/>
          </reference>
        </references>
      </pivotArea>
    </format>
    <format dxfId="1367">
      <pivotArea collapsedLevelsAreSubtotals="1" fieldPosition="0">
        <references count="1">
          <reference field="13" count="1">
            <x v="29"/>
          </reference>
        </references>
      </pivotArea>
    </format>
    <format dxfId="1366">
      <pivotArea collapsedLevelsAreSubtotals="1" fieldPosition="0">
        <references count="2">
          <reference field="12" count="4">
            <x v="70"/>
            <x v="71"/>
            <x v="73"/>
            <x v="76"/>
          </reference>
          <reference field="13" count="1" selected="0">
            <x v="29"/>
          </reference>
        </references>
      </pivotArea>
    </format>
    <format dxfId="1365">
      <pivotArea collapsedLevelsAreSubtotals="1" fieldPosition="0">
        <references count="1">
          <reference field="13" count="1">
            <x v="30"/>
          </reference>
        </references>
      </pivotArea>
    </format>
    <format dxfId="1364">
      <pivotArea collapsedLevelsAreSubtotals="1" fieldPosition="0">
        <references count="2">
          <reference field="12" count="1">
            <x v="77"/>
          </reference>
          <reference field="13" count="1" selected="0">
            <x v="30"/>
          </reference>
        </references>
      </pivotArea>
    </format>
    <format dxfId="1363">
      <pivotArea collapsedLevelsAreSubtotals="1" fieldPosition="0">
        <references count="1">
          <reference field="13" count="1">
            <x v="31"/>
          </reference>
        </references>
      </pivotArea>
    </format>
    <format dxfId="1362">
      <pivotArea collapsedLevelsAreSubtotals="1" fieldPosition="0">
        <references count="2">
          <reference field="12" count="3">
            <x v="73"/>
            <x v="74"/>
            <x v="75"/>
          </reference>
          <reference field="13" count="1" selected="0">
            <x v="31"/>
          </reference>
        </references>
      </pivotArea>
    </format>
    <format dxfId="1361">
      <pivotArea collapsedLevelsAreSubtotals="1" fieldPosition="0">
        <references count="1">
          <reference field="13" count="1">
            <x v="32"/>
          </reference>
        </references>
      </pivotArea>
    </format>
    <format dxfId="1360">
      <pivotArea collapsedLevelsAreSubtotals="1" fieldPosition="0">
        <references count="2">
          <reference field="12" count="1">
            <x v="51"/>
          </reference>
          <reference field="13" count="1" selected="0">
            <x v="32"/>
          </reference>
        </references>
      </pivotArea>
    </format>
    <format dxfId="1359">
      <pivotArea collapsedLevelsAreSubtotals="1" fieldPosition="0">
        <references count="1">
          <reference field="13" count="1">
            <x v="33"/>
          </reference>
        </references>
      </pivotArea>
    </format>
    <format dxfId="1358">
      <pivotArea collapsedLevelsAreSubtotals="1" fieldPosition="0">
        <references count="2">
          <reference field="12" count="1">
            <x v="73"/>
          </reference>
          <reference field="13" count="1" selected="0">
            <x v="33"/>
          </reference>
        </references>
      </pivotArea>
    </format>
    <format dxfId="1357">
      <pivotArea collapsedLevelsAreSubtotals="1" fieldPosition="0">
        <references count="1">
          <reference field="13" count="1">
            <x v="34"/>
          </reference>
        </references>
      </pivotArea>
    </format>
    <format dxfId="1356">
      <pivotArea collapsedLevelsAreSubtotals="1" fieldPosition="0">
        <references count="2">
          <reference field="12" count="3">
            <x v="71"/>
            <x v="74"/>
            <x v="76"/>
          </reference>
          <reference field="13" count="1" selected="0">
            <x v="34"/>
          </reference>
        </references>
      </pivotArea>
    </format>
    <format dxfId="1355">
      <pivotArea collapsedLevelsAreSubtotals="1" fieldPosition="0">
        <references count="1">
          <reference field="13" count="1">
            <x v="35"/>
          </reference>
        </references>
      </pivotArea>
    </format>
    <format dxfId="1354">
      <pivotArea collapsedLevelsAreSubtotals="1" fieldPosition="0">
        <references count="2">
          <reference field="12" count="3">
            <x v="69"/>
            <x v="71"/>
            <x v="73"/>
          </reference>
          <reference field="13" count="1" selected="0">
            <x v="35"/>
          </reference>
        </references>
      </pivotArea>
    </format>
    <format dxfId="1353">
      <pivotArea collapsedLevelsAreSubtotals="1" fieldPosition="0">
        <references count="1">
          <reference field="13" count="1">
            <x v="36"/>
          </reference>
        </references>
      </pivotArea>
    </format>
    <format dxfId="1352">
      <pivotArea collapsedLevelsAreSubtotals="1" fieldPosition="0">
        <references count="2">
          <reference field="12" count="2">
            <x v="65"/>
            <x v="76"/>
          </reference>
          <reference field="13" count="1" selected="0">
            <x v="36"/>
          </reference>
        </references>
      </pivotArea>
    </format>
    <format dxfId="1351">
      <pivotArea collapsedLevelsAreSubtotals="1" fieldPosition="0">
        <references count="1">
          <reference field="13" count="1">
            <x v="37"/>
          </reference>
        </references>
      </pivotArea>
    </format>
    <format dxfId="1350">
      <pivotArea collapsedLevelsAreSubtotals="1" fieldPosition="0">
        <references count="2">
          <reference field="12" count="3">
            <x v="71"/>
            <x v="72"/>
            <x v="73"/>
          </reference>
          <reference field="13" count="1" selected="0">
            <x v="37"/>
          </reference>
        </references>
      </pivotArea>
    </format>
    <format dxfId="1349">
      <pivotArea collapsedLevelsAreSubtotals="1" fieldPosition="0">
        <references count="1">
          <reference field="13" count="1">
            <x v="38"/>
          </reference>
        </references>
      </pivotArea>
    </format>
    <format dxfId="1348">
      <pivotArea collapsedLevelsAreSubtotals="1" fieldPosition="0">
        <references count="2">
          <reference field="12" count="1">
            <x v="71"/>
          </reference>
          <reference field="13" count="1" selected="0">
            <x v="38"/>
          </reference>
        </references>
      </pivotArea>
    </format>
    <format dxfId="1347">
      <pivotArea collapsedLevelsAreSubtotals="1" fieldPosition="0">
        <references count="1">
          <reference field="13" count="1">
            <x v="39"/>
          </reference>
        </references>
      </pivotArea>
    </format>
    <format dxfId="1346">
      <pivotArea collapsedLevelsAreSubtotals="1" fieldPosition="0">
        <references count="2">
          <reference field="12" count="5">
            <x v="69"/>
            <x v="70"/>
            <x v="71"/>
            <x v="73"/>
            <x v="76"/>
          </reference>
          <reference field="13" count="1" selected="0">
            <x v="39"/>
          </reference>
        </references>
      </pivotArea>
    </format>
    <format dxfId="1345">
      <pivotArea collapsedLevelsAreSubtotals="1" fieldPosition="0">
        <references count="1">
          <reference field="13" count="1">
            <x v="40"/>
          </reference>
        </references>
      </pivotArea>
    </format>
    <format dxfId="1344">
      <pivotArea collapsedLevelsAreSubtotals="1" fieldPosition="0">
        <references count="2">
          <reference field="12" count="7">
            <x v="3"/>
            <x v="45"/>
            <x v="59"/>
            <x v="69"/>
            <x v="71"/>
            <x v="73"/>
            <x v="75"/>
          </reference>
          <reference field="13" count="1" selected="0">
            <x v="40"/>
          </reference>
        </references>
      </pivotArea>
    </format>
    <format dxfId="1343">
      <pivotArea collapsedLevelsAreSubtotals="1" fieldPosition="0">
        <references count="1">
          <reference field="13" count="1">
            <x v="41"/>
          </reference>
        </references>
      </pivotArea>
    </format>
    <format dxfId="1342">
      <pivotArea collapsedLevelsAreSubtotals="1" fieldPosition="0">
        <references count="2">
          <reference field="12" count="1">
            <x v="75"/>
          </reference>
          <reference field="13" count="1" selected="0">
            <x v="41"/>
          </reference>
        </references>
      </pivotArea>
    </format>
    <format dxfId="1341">
      <pivotArea collapsedLevelsAreSubtotals="1" fieldPosition="0">
        <references count="1">
          <reference field="13" count="1">
            <x v="42"/>
          </reference>
        </references>
      </pivotArea>
    </format>
    <format dxfId="1340">
      <pivotArea collapsedLevelsAreSubtotals="1" fieldPosition="0">
        <references count="2">
          <reference field="12" count="2">
            <x v="6"/>
            <x v="75"/>
          </reference>
          <reference field="13" count="1" selected="0">
            <x v="42"/>
          </reference>
        </references>
      </pivotArea>
    </format>
    <format dxfId="1339">
      <pivotArea collapsedLevelsAreSubtotals="1" fieldPosition="0">
        <references count="1">
          <reference field="13" count="1">
            <x v="43"/>
          </reference>
        </references>
      </pivotArea>
    </format>
    <format dxfId="1338">
      <pivotArea collapsedLevelsAreSubtotals="1" fieldPosition="0">
        <references count="2">
          <reference field="12" count="2">
            <x v="48"/>
            <x v="52"/>
          </reference>
          <reference field="13" count="1" selected="0">
            <x v="43"/>
          </reference>
        </references>
      </pivotArea>
    </format>
    <format dxfId="1337">
      <pivotArea collapsedLevelsAreSubtotals="1" fieldPosition="0">
        <references count="1">
          <reference field="13" count="1">
            <x v="44"/>
          </reference>
        </references>
      </pivotArea>
    </format>
    <format dxfId="1336">
      <pivotArea collapsedLevelsAreSubtotals="1" fieldPosition="0">
        <references count="2">
          <reference field="12" count="1">
            <x v="7"/>
          </reference>
          <reference field="13" count="1" selected="0">
            <x v="44"/>
          </reference>
        </references>
      </pivotArea>
    </format>
    <format dxfId="1335">
      <pivotArea collapsedLevelsAreSubtotals="1" fieldPosition="0">
        <references count="1">
          <reference field="13" count="1">
            <x v="45"/>
          </reference>
        </references>
      </pivotArea>
    </format>
    <format dxfId="1334">
      <pivotArea collapsedLevelsAreSubtotals="1" fieldPosition="0">
        <references count="2">
          <reference field="12" count="1">
            <x v="74"/>
          </reference>
          <reference field="13" count="1" selected="0">
            <x v="45"/>
          </reference>
        </references>
      </pivotArea>
    </format>
    <format dxfId="1333">
      <pivotArea collapsedLevelsAreSubtotals="1" fieldPosition="0">
        <references count="1">
          <reference field="13" count="1">
            <x v="46"/>
          </reference>
        </references>
      </pivotArea>
    </format>
    <format dxfId="1332">
      <pivotArea collapsedLevelsAreSubtotals="1" fieldPosition="0">
        <references count="2">
          <reference field="12" count="1">
            <x v="11"/>
          </reference>
          <reference field="13" count="1" selected="0">
            <x v="46"/>
          </reference>
        </references>
      </pivotArea>
    </format>
    <format dxfId="1331">
      <pivotArea collapsedLevelsAreSubtotals="1" fieldPosition="0">
        <references count="1">
          <reference field="13" count="1">
            <x v="47"/>
          </reference>
        </references>
      </pivotArea>
    </format>
    <format dxfId="1330">
      <pivotArea collapsedLevelsAreSubtotals="1" fieldPosition="0">
        <references count="2">
          <reference field="12" count="1">
            <x v="4"/>
          </reference>
          <reference field="13" count="1" selected="0">
            <x v="47"/>
          </reference>
        </references>
      </pivotArea>
    </format>
    <format dxfId="1329">
      <pivotArea collapsedLevelsAreSubtotals="1" fieldPosition="0">
        <references count="1">
          <reference field="13" count="1">
            <x v="48"/>
          </reference>
        </references>
      </pivotArea>
    </format>
    <format dxfId="1328">
      <pivotArea collapsedLevelsAreSubtotals="1" fieldPosition="0">
        <references count="2">
          <reference field="12" count="1">
            <x v="10"/>
          </reference>
          <reference field="13" count="1" selected="0">
            <x v="48"/>
          </reference>
        </references>
      </pivotArea>
    </format>
    <format dxfId="1327">
      <pivotArea collapsedLevelsAreSubtotals="1" fieldPosition="0">
        <references count="1">
          <reference field="13" count="1">
            <x v="49"/>
          </reference>
        </references>
      </pivotArea>
    </format>
    <format dxfId="1326">
      <pivotArea collapsedLevelsAreSubtotals="1" fieldPosition="0">
        <references count="2">
          <reference field="12" count="2">
            <x v="12"/>
            <x v="53"/>
          </reference>
          <reference field="13" count="1" selected="0">
            <x v="49"/>
          </reference>
        </references>
      </pivotArea>
    </format>
    <format dxfId="1325">
      <pivotArea collapsedLevelsAreSubtotals="1" fieldPosition="0">
        <references count="1">
          <reference field="13" count="1">
            <x v="50"/>
          </reference>
        </references>
      </pivotArea>
    </format>
    <format dxfId="1324">
      <pivotArea collapsedLevelsAreSubtotals="1" fieldPosition="0">
        <references count="2">
          <reference field="12" count="1">
            <x v="8"/>
          </reference>
          <reference field="13" count="1" selected="0">
            <x v="50"/>
          </reference>
        </references>
      </pivotArea>
    </format>
    <format dxfId="1323">
      <pivotArea collapsedLevelsAreSubtotals="1" fieldPosition="0">
        <references count="1">
          <reference field="13" count="1">
            <x v="51"/>
          </reference>
        </references>
      </pivotArea>
    </format>
    <format dxfId="1322">
      <pivotArea collapsedLevelsAreSubtotals="1" fieldPosition="0">
        <references count="2">
          <reference field="12" count="5">
            <x v="1"/>
            <x v="55"/>
            <x v="74"/>
            <x v="75"/>
            <x v="76"/>
          </reference>
          <reference field="13" count="1" selected="0">
            <x v="51"/>
          </reference>
        </references>
      </pivotArea>
    </format>
    <format dxfId="1321">
      <pivotArea collapsedLevelsAreSubtotals="1" fieldPosition="0">
        <references count="1">
          <reference field="13" count="1">
            <x v="52"/>
          </reference>
        </references>
      </pivotArea>
    </format>
    <format dxfId="1320">
      <pivotArea collapsedLevelsAreSubtotals="1" fieldPosition="0">
        <references count="2">
          <reference field="12" count="2">
            <x v="47"/>
            <x v="63"/>
          </reference>
          <reference field="13" count="1" selected="0">
            <x v="52"/>
          </reference>
        </references>
      </pivotArea>
    </format>
    <format dxfId="1319">
      <pivotArea collapsedLevelsAreSubtotals="1" fieldPosition="0">
        <references count="1">
          <reference field="13" count="1">
            <x v="53"/>
          </reference>
        </references>
      </pivotArea>
    </format>
    <format dxfId="1318">
      <pivotArea collapsedLevelsAreSubtotals="1" fieldPosition="0">
        <references count="2">
          <reference field="12" count="6">
            <x v="13"/>
            <x v="60"/>
            <x v="70"/>
            <x v="71"/>
            <x v="73"/>
            <x v="76"/>
          </reference>
          <reference field="13" count="1" selected="0">
            <x v="53"/>
          </reference>
        </references>
      </pivotArea>
    </format>
    <format dxfId="1317">
      <pivotArea collapsedLevelsAreSubtotals="1" fieldPosition="0">
        <references count="1">
          <reference field="13" count="1">
            <x v="54"/>
          </reference>
        </references>
      </pivotArea>
    </format>
    <format dxfId="1316">
      <pivotArea collapsedLevelsAreSubtotals="1" fieldPosition="0">
        <references count="2">
          <reference field="12" count="2">
            <x v="9"/>
            <x v="60"/>
          </reference>
          <reference field="13" count="1" selected="0">
            <x v="54"/>
          </reference>
        </references>
      </pivotArea>
    </format>
    <format dxfId="1315">
      <pivotArea collapsedLevelsAreSubtotals="1" fieldPosition="0">
        <references count="1">
          <reference field="13" count="1">
            <x v="55"/>
          </reference>
        </references>
      </pivotArea>
    </format>
    <format dxfId="1314">
      <pivotArea collapsedLevelsAreSubtotals="1" fieldPosition="0">
        <references count="2">
          <reference field="12" count="2">
            <x v="14"/>
            <x v="59"/>
          </reference>
          <reference field="13" count="1" selected="0">
            <x v="55"/>
          </reference>
        </references>
      </pivotArea>
    </format>
    <format dxfId="1313">
      <pivotArea collapsedLevelsAreSubtotals="1" fieldPosition="0">
        <references count="1">
          <reference field="13" count="1">
            <x v="56"/>
          </reference>
        </references>
      </pivotArea>
    </format>
    <format dxfId="1312">
      <pivotArea collapsedLevelsAreSubtotals="1" fieldPosition="0">
        <references count="2">
          <reference field="12" count="2">
            <x v="15"/>
            <x v="60"/>
          </reference>
          <reference field="13" count="1" selected="0">
            <x v="56"/>
          </reference>
        </references>
      </pivotArea>
    </format>
    <format dxfId="1311">
      <pivotArea collapsedLevelsAreSubtotals="1" fieldPosition="0">
        <references count="1">
          <reference field="13" count="1">
            <x v="57"/>
          </reference>
        </references>
      </pivotArea>
    </format>
    <format dxfId="1310">
      <pivotArea collapsedLevelsAreSubtotals="1" fieldPosition="0">
        <references count="2">
          <reference field="12" count="1">
            <x v="50"/>
          </reference>
          <reference field="13" count="1" selected="0">
            <x v="57"/>
          </reference>
        </references>
      </pivotArea>
    </format>
    <format dxfId="1309">
      <pivotArea collapsedLevelsAreSubtotals="1" fieldPosition="0">
        <references count="1">
          <reference field="13" count="1">
            <x v="58"/>
          </reference>
        </references>
      </pivotArea>
    </format>
    <format dxfId="1308">
      <pivotArea collapsedLevelsAreSubtotals="1" fieldPosition="0">
        <references count="2">
          <reference field="12" count="1">
            <x v="50"/>
          </reference>
          <reference field="13" count="1" selected="0">
            <x v="58"/>
          </reference>
        </references>
      </pivotArea>
    </format>
    <format dxfId="1307">
      <pivotArea collapsedLevelsAreSubtotals="1" fieldPosition="0">
        <references count="1">
          <reference field="13" count="1">
            <x v="59"/>
          </reference>
        </references>
      </pivotArea>
    </format>
    <format dxfId="1306">
      <pivotArea collapsedLevelsAreSubtotals="1" fieldPosition="0">
        <references count="2">
          <reference field="12" count="6">
            <x v="0"/>
            <x v="5"/>
            <x v="46"/>
            <x v="50"/>
            <x v="62"/>
            <x v="64"/>
          </reference>
          <reference field="13" count="1" selected="0">
            <x v="59"/>
          </reference>
        </references>
      </pivotArea>
    </format>
    <format dxfId="1305">
      <pivotArea collapsedLevelsAreSubtotals="1" fieldPosition="0">
        <references count="1">
          <reference field="13" count="1">
            <x v="60"/>
          </reference>
        </references>
      </pivotArea>
    </format>
    <format dxfId="1304">
      <pivotArea collapsedLevelsAreSubtotals="1" fieldPosition="0">
        <references count="2">
          <reference field="12" count="2">
            <x v="56"/>
            <x v="61"/>
          </reference>
          <reference field="13" count="1" selected="0">
            <x v="60"/>
          </reference>
        </references>
      </pivotArea>
    </format>
    <format dxfId="1303">
      <pivotArea collapsedLevelsAreSubtotals="1" fieldPosition="0">
        <references count="1">
          <reference field="13" count="1">
            <x v="61"/>
          </reference>
        </references>
      </pivotArea>
    </format>
    <format dxfId="1302">
      <pivotArea collapsedLevelsAreSubtotals="1" fieldPosition="0">
        <references count="2">
          <reference field="12" count="1">
            <x v="18"/>
          </reference>
          <reference field="13" count="1" selected="0">
            <x v="61"/>
          </reference>
        </references>
      </pivotArea>
    </format>
    <format dxfId="1301">
      <pivotArea collapsedLevelsAreSubtotals="1" fieldPosition="0">
        <references count="1">
          <reference field="13" count="1">
            <x v="62"/>
          </reference>
        </references>
      </pivotArea>
    </format>
    <format dxfId="1300">
      <pivotArea collapsedLevelsAreSubtotals="1" fieldPosition="0">
        <references count="2">
          <reference field="12" count="1">
            <x v="19"/>
          </reference>
          <reference field="13" count="1" selected="0">
            <x v="62"/>
          </reference>
        </references>
      </pivotArea>
    </format>
    <format dxfId="1299">
      <pivotArea collapsedLevelsAreSubtotals="1" fieldPosition="0">
        <references count="1">
          <reference field="13" count="1">
            <x v="63"/>
          </reference>
        </references>
      </pivotArea>
    </format>
    <format dxfId="1298">
      <pivotArea collapsedLevelsAreSubtotals="1" fieldPosition="0">
        <references count="2">
          <reference field="12" count="1">
            <x v="19"/>
          </reference>
          <reference field="13" count="1" selected="0">
            <x v="63"/>
          </reference>
        </references>
      </pivotArea>
    </format>
    <format dxfId="1297">
      <pivotArea collapsedLevelsAreSubtotals="1" fieldPosition="0">
        <references count="1">
          <reference field="13" count="1">
            <x v="64"/>
          </reference>
        </references>
      </pivotArea>
    </format>
    <format dxfId="1296">
      <pivotArea collapsedLevelsAreSubtotals="1" fieldPosition="0">
        <references count="2">
          <reference field="12" count="1">
            <x v="16"/>
          </reference>
          <reference field="13" count="1" selected="0">
            <x v="64"/>
          </reference>
        </references>
      </pivotArea>
    </format>
    <format dxfId="1295">
      <pivotArea collapsedLevelsAreSubtotals="1" fieldPosition="0">
        <references count="1">
          <reference field="13" count="1">
            <x v="65"/>
          </reference>
        </references>
      </pivotArea>
    </format>
    <format dxfId="1294">
      <pivotArea collapsedLevelsAreSubtotals="1" fieldPosition="0">
        <references count="2">
          <reference field="12" count="1">
            <x v="17"/>
          </reference>
          <reference field="13" count="1" selected="0">
            <x v="65"/>
          </reference>
        </references>
      </pivotArea>
    </format>
    <format dxfId="1293">
      <pivotArea collapsedLevelsAreSubtotals="1" fieldPosition="0">
        <references count="1">
          <reference field="13" count="1">
            <x v="66"/>
          </reference>
        </references>
      </pivotArea>
    </format>
    <format dxfId="1292">
      <pivotArea collapsedLevelsAreSubtotals="1" fieldPosition="0">
        <references count="2">
          <reference field="12" count="1">
            <x v="73"/>
          </reference>
          <reference field="13" count="1" selected="0">
            <x v="66"/>
          </reference>
        </references>
      </pivotArea>
    </format>
    <format dxfId="1291">
      <pivotArea collapsedLevelsAreSubtotals="1" fieldPosition="0">
        <references count="1">
          <reference field="13" count="1">
            <x v="67"/>
          </reference>
        </references>
      </pivotArea>
    </format>
    <format dxfId="1290">
      <pivotArea collapsedLevelsAreSubtotals="1" fieldPosition="0">
        <references count="2">
          <reference field="12" count="1">
            <x v="20"/>
          </reference>
          <reference field="13" count="1" selected="0">
            <x v="67"/>
          </reference>
        </references>
      </pivotArea>
    </format>
    <format dxfId="1289">
      <pivotArea collapsedLevelsAreSubtotals="1" fieldPosition="0">
        <references count="1">
          <reference field="13" count="1">
            <x v="68"/>
          </reference>
        </references>
      </pivotArea>
    </format>
    <format dxfId="1288">
      <pivotArea collapsedLevelsAreSubtotals="1" fieldPosition="0">
        <references count="2">
          <reference field="12" count="1">
            <x v="21"/>
          </reference>
          <reference field="13" count="1" selected="0">
            <x v="68"/>
          </reference>
        </references>
      </pivotArea>
    </format>
    <format dxfId="1287">
      <pivotArea collapsedLevelsAreSubtotals="1" fieldPosition="0">
        <references count="1">
          <reference field="13" count="1">
            <x v="69"/>
          </reference>
        </references>
      </pivotArea>
    </format>
    <format dxfId="1286">
      <pivotArea collapsedLevelsAreSubtotals="1" fieldPosition="0">
        <references count="2">
          <reference field="12" count="1">
            <x v="22"/>
          </reference>
          <reference field="13" count="1" selected="0">
            <x v="69"/>
          </reference>
        </references>
      </pivotArea>
    </format>
    <format dxfId="1285">
      <pivotArea collapsedLevelsAreSubtotals="1" fieldPosition="0">
        <references count="1">
          <reference field="13" count="1">
            <x v="70"/>
          </reference>
        </references>
      </pivotArea>
    </format>
    <format dxfId="1284">
      <pivotArea collapsedLevelsAreSubtotals="1" fieldPosition="0">
        <references count="2">
          <reference field="12" count="1">
            <x v="23"/>
          </reference>
          <reference field="13" count="1" selected="0">
            <x v="70"/>
          </reference>
        </references>
      </pivotArea>
    </format>
    <format dxfId="1283">
      <pivotArea collapsedLevelsAreSubtotals="1" fieldPosition="0">
        <references count="1">
          <reference field="13" count="1">
            <x v="71"/>
          </reference>
        </references>
      </pivotArea>
    </format>
    <format dxfId="1282">
      <pivotArea collapsedLevelsAreSubtotals="1" fieldPosition="0">
        <references count="2">
          <reference field="12" count="1">
            <x v="32"/>
          </reference>
          <reference field="13" count="1" selected="0">
            <x v="71"/>
          </reference>
        </references>
      </pivotArea>
    </format>
    <format dxfId="1281">
      <pivotArea collapsedLevelsAreSubtotals="1" fieldPosition="0">
        <references count="1">
          <reference field="13" count="1">
            <x v="72"/>
          </reference>
        </references>
      </pivotArea>
    </format>
    <format dxfId="1280">
      <pivotArea collapsedLevelsAreSubtotals="1" fieldPosition="0">
        <references count="2">
          <reference field="12" count="1">
            <x v="31"/>
          </reference>
          <reference field="13" count="1" selected="0">
            <x v="72"/>
          </reference>
        </references>
      </pivotArea>
    </format>
    <format dxfId="1279">
      <pivotArea collapsedLevelsAreSubtotals="1" fieldPosition="0">
        <references count="1">
          <reference field="13" count="1">
            <x v="73"/>
          </reference>
        </references>
      </pivotArea>
    </format>
    <format dxfId="1278">
      <pivotArea collapsedLevelsAreSubtotals="1" fieldPosition="0">
        <references count="2">
          <reference field="12" count="1">
            <x v="33"/>
          </reference>
          <reference field="13" count="1" selected="0">
            <x v="73"/>
          </reference>
        </references>
      </pivotArea>
    </format>
    <format dxfId="1277">
      <pivotArea collapsedLevelsAreSubtotals="1" fieldPosition="0">
        <references count="1">
          <reference field="13" count="1">
            <x v="74"/>
          </reference>
        </references>
      </pivotArea>
    </format>
    <format dxfId="1276">
      <pivotArea collapsedLevelsAreSubtotals="1" fieldPosition="0">
        <references count="2">
          <reference field="12" count="1">
            <x v="24"/>
          </reference>
          <reference field="13" count="1" selected="0">
            <x v="74"/>
          </reference>
        </references>
      </pivotArea>
    </format>
    <format dxfId="1275">
      <pivotArea collapsedLevelsAreSubtotals="1" fieldPosition="0">
        <references count="1">
          <reference field="13" count="1">
            <x v="75"/>
          </reference>
        </references>
      </pivotArea>
    </format>
    <format dxfId="1274">
      <pivotArea collapsedLevelsAreSubtotals="1" fieldPosition="0">
        <references count="2">
          <reference field="12" count="1">
            <x v="25"/>
          </reference>
          <reference field="13" count="1" selected="0">
            <x v="75"/>
          </reference>
        </references>
      </pivotArea>
    </format>
    <format dxfId="1273">
      <pivotArea collapsedLevelsAreSubtotals="1" fieldPosition="0">
        <references count="1">
          <reference field="13" count="1">
            <x v="76"/>
          </reference>
        </references>
      </pivotArea>
    </format>
    <format dxfId="1272">
      <pivotArea collapsedLevelsAreSubtotals="1" fieldPosition="0">
        <references count="2">
          <reference field="12" count="1">
            <x v="29"/>
          </reference>
          <reference field="13" count="1" selected="0">
            <x v="76"/>
          </reference>
        </references>
      </pivotArea>
    </format>
    <format dxfId="1271">
      <pivotArea collapsedLevelsAreSubtotals="1" fieldPosition="0">
        <references count="1">
          <reference field="13" count="1">
            <x v="77"/>
          </reference>
        </references>
      </pivotArea>
    </format>
    <format dxfId="1270">
      <pivotArea collapsedLevelsAreSubtotals="1" fieldPosition="0">
        <references count="2">
          <reference field="12" count="1">
            <x v="26"/>
          </reference>
          <reference field="13" count="1" selected="0">
            <x v="77"/>
          </reference>
        </references>
      </pivotArea>
    </format>
    <format dxfId="1269">
      <pivotArea collapsedLevelsAreSubtotals="1" fieldPosition="0">
        <references count="1">
          <reference field="13" count="1">
            <x v="78"/>
          </reference>
        </references>
      </pivotArea>
    </format>
    <format dxfId="1268">
      <pivotArea collapsedLevelsAreSubtotals="1" fieldPosition="0">
        <references count="2">
          <reference field="12" count="2">
            <x v="34"/>
            <x v="79"/>
          </reference>
          <reference field="13" count="1" selected="0">
            <x v="78"/>
          </reference>
        </references>
      </pivotArea>
    </format>
    <format dxfId="1267">
      <pivotArea collapsedLevelsAreSubtotals="1" fieldPosition="0">
        <references count="1">
          <reference field="13" count="1">
            <x v="79"/>
          </reference>
        </references>
      </pivotArea>
    </format>
    <format dxfId="1266">
      <pivotArea collapsedLevelsAreSubtotals="1" fieldPosition="0">
        <references count="2">
          <reference field="12" count="2">
            <x v="1"/>
            <x v="27"/>
          </reference>
          <reference field="13" count="1" selected="0">
            <x v="79"/>
          </reference>
        </references>
      </pivotArea>
    </format>
    <format dxfId="1265">
      <pivotArea collapsedLevelsAreSubtotals="1" fieldPosition="0">
        <references count="1">
          <reference field="13" count="1">
            <x v="80"/>
          </reference>
        </references>
      </pivotArea>
    </format>
    <format dxfId="1264">
      <pivotArea collapsedLevelsAreSubtotals="1" fieldPosition="0">
        <references count="2">
          <reference field="12" count="1">
            <x v="28"/>
          </reference>
          <reference field="13" count="1" selected="0">
            <x v="80"/>
          </reference>
        </references>
      </pivotArea>
    </format>
    <format dxfId="1263">
      <pivotArea collapsedLevelsAreSubtotals="1" fieldPosition="0">
        <references count="1">
          <reference field="13" count="1">
            <x v="81"/>
          </reference>
        </references>
      </pivotArea>
    </format>
    <format dxfId="1262">
      <pivotArea collapsedLevelsAreSubtotals="1" fieldPosition="0">
        <references count="2">
          <reference field="12" count="1">
            <x v="30"/>
          </reference>
          <reference field="13" count="1" selected="0">
            <x v="81"/>
          </reference>
        </references>
      </pivotArea>
    </format>
    <format dxfId="1261">
      <pivotArea collapsedLevelsAreSubtotals="1" fieldPosition="0">
        <references count="1">
          <reference field="13" count="1">
            <x v="82"/>
          </reference>
        </references>
      </pivotArea>
    </format>
    <format dxfId="1260">
      <pivotArea collapsedLevelsAreSubtotals="1" fieldPosition="0">
        <references count="2">
          <reference field="12" count="2">
            <x v="1"/>
            <x v="35"/>
          </reference>
          <reference field="13" count="1" selected="0">
            <x v="82"/>
          </reference>
        </references>
      </pivotArea>
    </format>
    <format dxfId="1259">
      <pivotArea collapsedLevelsAreSubtotals="1" fieldPosition="0">
        <references count="1">
          <reference field="13" count="1">
            <x v="83"/>
          </reference>
        </references>
      </pivotArea>
    </format>
    <format dxfId="1258">
      <pivotArea collapsedLevelsAreSubtotals="1" fieldPosition="0">
        <references count="2">
          <reference field="12" count="1">
            <x v="39"/>
          </reference>
          <reference field="13" count="1" selected="0">
            <x v="83"/>
          </reference>
        </references>
      </pivotArea>
    </format>
    <format dxfId="1257">
      <pivotArea collapsedLevelsAreSubtotals="1" fieldPosition="0">
        <references count="1">
          <reference field="13" count="1">
            <x v="84"/>
          </reference>
        </references>
      </pivotArea>
    </format>
    <format dxfId="1256">
      <pivotArea collapsedLevelsAreSubtotals="1" fieldPosition="0">
        <references count="2">
          <reference field="12" count="1">
            <x v="37"/>
          </reference>
          <reference field="13" count="1" selected="0">
            <x v="84"/>
          </reference>
        </references>
      </pivotArea>
    </format>
    <format dxfId="1255">
      <pivotArea collapsedLevelsAreSubtotals="1" fieldPosition="0">
        <references count="1">
          <reference field="13" count="1">
            <x v="85"/>
          </reference>
        </references>
      </pivotArea>
    </format>
    <format dxfId="1254">
      <pivotArea collapsedLevelsAreSubtotals="1" fieldPosition="0">
        <references count="2">
          <reference field="12" count="1">
            <x v="36"/>
          </reference>
          <reference field="13" count="1" selected="0">
            <x v="85"/>
          </reference>
        </references>
      </pivotArea>
    </format>
    <format dxfId="1253">
      <pivotArea collapsedLevelsAreSubtotals="1" fieldPosition="0">
        <references count="1">
          <reference field="13" count="1">
            <x v="86"/>
          </reference>
        </references>
      </pivotArea>
    </format>
    <format dxfId="1252">
      <pivotArea collapsedLevelsAreSubtotals="1" fieldPosition="0">
        <references count="2">
          <reference field="12" count="1">
            <x v="38"/>
          </reference>
          <reference field="13" count="1" selected="0">
            <x v="86"/>
          </reference>
        </references>
      </pivotArea>
    </format>
    <format dxfId="1251">
      <pivotArea collapsedLevelsAreSubtotals="1" fieldPosition="0">
        <references count="1">
          <reference field="13" count="1">
            <x v="87"/>
          </reference>
        </references>
      </pivotArea>
    </format>
    <format dxfId="1250">
      <pivotArea collapsedLevelsAreSubtotals="1" fieldPosition="0">
        <references count="2">
          <reference field="12" count="1">
            <x v="44"/>
          </reference>
          <reference field="13" count="1" selected="0">
            <x v="87"/>
          </reference>
        </references>
      </pivotArea>
    </format>
    <format dxfId="1249">
      <pivotArea collapsedLevelsAreSubtotals="1" fieldPosition="0">
        <references count="1">
          <reference field="13" count="1">
            <x v="88"/>
          </reference>
        </references>
      </pivotArea>
    </format>
    <format dxfId="1248">
      <pivotArea collapsedLevelsAreSubtotals="1" fieldPosition="0">
        <references count="2">
          <reference field="12" count="1">
            <x v="42"/>
          </reference>
          <reference field="13" count="1" selected="0">
            <x v="88"/>
          </reference>
        </references>
      </pivotArea>
    </format>
    <format dxfId="1247">
      <pivotArea collapsedLevelsAreSubtotals="1" fieldPosition="0">
        <references count="1">
          <reference field="13" count="1">
            <x v="89"/>
          </reference>
        </references>
      </pivotArea>
    </format>
    <format dxfId="1246">
      <pivotArea collapsedLevelsAreSubtotals="1" fieldPosition="0">
        <references count="2">
          <reference field="12" count="1">
            <x v="40"/>
          </reference>
          <reference field="13" count="1" selected="0">
            <x v="89"/>
          </reference>
        </references>
      </pivotArea>
    </format>
    <format dxfId="1245">
      <pivotArea collapsedLevelsAreSubtotals="1" fieldPosition="0">
        <references count="1">
          <reference field="13" count="1">
            <x v="90"/>
          </reference>
        </references>
      </pivotArea>
    </format>
    <format dxfId="1244">
      <pivotArea collapsedLevelsAreSubtotals="1" fieldPosition="0">
        <references count="2">
          <reference field="12" count="1">
            <x v="41"/>
          </reference>
          <reference field="13" count="1" selected="0">
            <x v="90"/>
          </reference>
        </references>
      </pivotArea>
    </format>
    <format dxfId="1243">
      <pivotArea collapsedLevelsAreSubtotals="1" fieldPosition="0">
        <references count="1">
          <reference field="13" count="1">
            <x v="91"/>
          </reference>
        </references>
      </pivotArea>
    </format>
    <format dxfId="1242">
      <pivotArea collapsedLevelsAreSubtotals="1" fieldPosition="0">
        <references count="2">
          <reference field="12" count="1">
            <x v="43"/>
          </reference>
          <reference field="13" count="1" selected="0">
            <x v="91"/>
          </reference>
        </references>
      </pivotArea>
    </format>
    <format dxfId="1241">
      <pivotArea collapsedLevelsAreSubtotals="1" fieldPosition="0">
        <references count="1">
          <reference field="13" count="1">
            <x v="92"/>
          </reference>
        </references>
      </pivotArea>
    </format>
    <format dxfId="1240">
      <pivotArea collapsedLevelsAreSubtotals="1" fieldPosition="0">
        <references count="2">
          <reference field="12" count="3">
            <x v="49"/>
            <x v="55"/>
            <x v="66"/>
          </reference>
          <reference field="13" count="1" selected="0">
            <x v="92"/>
          </reference>
        </references>
      </pivotArea>
    </format>
    <format dxfId="1239">
      <pivotArea collapsedLevelsAreSubtotals="1" fieldPosition="0">
        <references count="1">
          <reference field="13" count="1">
            <x v="93"/>
          </reference>
        </references>
      </pivotArea>
    </format>
    <format dxfId="1238">
      <pivotArea collapsedLevelsAreSubtotals="1" fieldPosition="0">
        <references count="2">
          <reference field="12" count="1">
            <x v="1"/>
          </reference>
          <reference field="13" count="1" selected="0">
            <x v="93"/>
          </reference>
        </references>
      </pivotArea>
    </format>
    <format dxfId="1237">
      <pivotArea collapsedLevelsAreSubtotals="1" fieldPosition="0">
        <references count="1">
          <reference field="13" count="1">
            <x v="94"/>
          </reference>
        </references>
      </pivotArea>
    </format>
    <format dxfId="1236">
      <pivotArea collapsedLevelsAreSubtotals="1" fieldPosition="0">
        <references count="2">
          <reference field="12" count="1">
            <x v="58"/>
          </reference>
          <reference field="13" count="1" selected="0">
            <x v="94"/>
          </reference>
        </references>
      </pivotArea>
    </format>
    <format dxfId="1235">
      <pivotArea collapsedLevelsAreSubtotals="1" fieldPosition="0">
        <references count="1">
          <reference field="13" count="1">
            <x v="95"/>
          </reference>
        </references>
      </pivotArea>
    </format>
    <format dxfId="1234">
      <pivotArea collapsedLevelsAreSubtotals="1" fieldPosition="0">
        <references count="2">
          <reference field="12" count="1">
            <x v="2"/>
          </reference>
          <reference field="13" count="1" selected="0">
            <x v="95"/>
          </reference>
        </references>
      </pivotArea>
    </format>
    <format dxfId="1233">
      <pivotArea outline="0" collapsedLevelsAreSubtotals="1" fieldPosition="0"/>
    </format>
    <format dxfId="1232">
      <pivotArea dataOnly="0" labelOnly="1" fieldPosition="0">
        <references count="1">
          <reference field="0" count="0"/>
        </references>
      </pivotArea>
    </format>
    <format dxfId="1231">
      <pivotArea dataOnly="0" labelOnly="1" grandCol="1" outline="0" fieldPosition="0"/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8"/>
        <mp field="19"/>
        <mp field="20"/>
        <mp field="21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00  SCHOOL CAPITAL PROJECTS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2">
    <rowHierarchyUsage hierarchyUsage="219"/>
    <rowHierarchyUsage hierarchyUsage="194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Funding Source" colHeaderCaption="Fiscal Years" fieldListSortAscending="1">
  <location ref="C5:M30" firstHeaderRow="1" firstDataRow="2" firstDataCol="1" rowPageCount="3" colPageCount="1"/>
  <pivotFields count="20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llDrilled="1" showAll="0" measureFilter="1" dataSourceSort="1" defaultAttributeDrillState="1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allDrilled="1" showAll="0" dataSourceSort="1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1">
    <field x="13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3" hier="165" name="[Organization Set].[Organization].[Level 1].&amp;[400  SCHOOL CAPITAL PROJECTS]" cap="400  SCHOOL CAPITAL PROJECTS"/>
    <pageField fld="9" hier="71" name="[GL Account].[Account Type].&amp;[Expenses]" cap="Expenses"/>
    <pageField fld="11" hier="133" name="[Journal].[Process Status].&amp;[Posted]" cap="Posted"/>
  </pageFields>
  <dataFields count="1">
    <dataField fld="10" baseField="0" baseItem="0"/>
  </dataFields>
  <formats count="18">
    <format dxfId="1230">
      <pivotArea dataOnly="0" labelOnly="1" outline="0" fieldPosition="0">
        <references count="1">
          <reference field="3" count="0"/>
        </references>
      </pivotArea>
    </format>
    <format dxfId="1229">
      <pivotArea field="0" type="button" dataOnly="0" labelOnly="1" outline="0" axis="axisCol" fieldPosition="0"/>
    </format>
    <format dxfId="1228">
      <pivotArea type="topRight" dataOnly="0" labelOnly="1" outline="0" fieldPosition="0"/>
    </format>
    <format dxfId="1227">
      <pivotArea dataOnly="0" labelOnly="1" fieldPosition="0">
        <references count="1">
          <reference field="0" count="0"/>
        </references>
      </pivotArea>
    </format>
    <format dxfId="1226">
      <pivotArea dataOnly="0" labelOnly="1" grandCol="1" outline="0" fieldPosition="0"/>
    </format>
    <format dxfId="1225">
      <pivotArea field="0" type="button" dataOnly="0" labelOnly="1" outline="0" axis="axisCol" fieldPosition="0"/>
    </format>
    <format dxfId="1224">
      <pivotArea type="topRight" dataOnly="0" labelOnly="1" outline="0" fieldPosition="0"/>
    </format>
    <format dxfId="1223">
      <pivotArea dataOnly="0" labelOnly="1" fieldPosition="0">
        <references count="1">
          <reference field="0" count="0"/>
        </references>
      </pivotArea>
    </format>
    <format dxfId="1222">
      <pivotArea dataOnly="0" labelOnly="1" grandCol="1" outline="0" fieldPosition="0"/>
    </format>
    <format dxfId="1221">
      <pivotArea type="all" dataOnly="0" outline="0" fieldPosition="0"/>
    </format>
    <format dxfId="1220">
      <pivotArea dataOnly="0" labelOnly="1" fieldPosition="0">
        <references count="1">
          <reference field="0" count="0"/>
        </references>
      </pivotArea>
    </format>
    <format dxfId="1219">
      <pivotArea dataOnly="0" labelOnly="1" grandCol="1" outline="0" fieldPosition="0"/>
    </format>
    <format dxfId="1218">
      <pivotArea dataOnly="0" labelOnly="1" fieldPosition="0">
        <references count="1">
          <reference field="0" count="0"/>
        </references>
      </pivotArea>
    </format>
    <format dxfId="1217">
      <pivotArea dataOnly="0" labelOnly="1" grandCol="1" outline="0" fieldPosition="0"/>
    </format>
    <format dxfId="1216">
      <pivotArea outline="0" collapsedLevelsAreSubtotals="1" fieldPosition="0"/>
    </format>
    <format dxfId="1215">
      <pivotArea dataOnly="0" labelOnly="1" fieldPosition="0">
        <references count="1">
          <reference field="0" count="0"/>
        </references>
      </pivotArea>
    </format>
    <format dxfId="1214">
      <pivotArea dataOnly="0" labelOnly="1" grandCol="1" outline="0" fieldPosition="0"/>
    </format>
    <format dxfId="1213">
      <pivotArea collapsedLevelsAreSubtotals="1" fieldPosition="0">
        <references count="1">
          <reference field="13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5"/>
        <mp field="16"/>
        <mp field="17"/>
        <mp field="18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00  SCHOOL CAPITAL PROJECTS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1">
    <rowHierarchyUsage hierarchyUsage="193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3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Project and subproject" colHeaderCaption="Fiscal Years" fieldListSortAscending="1">
  <location ref="A6:K381" firstHeaderRow="1" firstDataRow="2" firstDataCol="1" rowPageCount="4" colPageCount="1"/>
  <pivotFields count="23">
    <pivotField axis="axisCol" allDrilled="1" subtotalTop="0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ubtotalTop="0" showAll="0" dataSourceSort="1">
      <items count="1">
        <item t="default"/>
      </items>
    </pivotField>
    <pivotField axis="axisCol" subtotalTop="0" showAll="0" dataSourceSort="1">
      <items count="1">
        <item t="default"/>
      </items>
    </pivotField>
    <pivotField axis="axisPage" allDrilled="1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subtotalTop="0" showAll="0" dataSourceSort="1">
      <items count="1">
        <item t="default"/>
      </items>
    </pivotField>
    <pivotField axis="axisPage" allDrilled="1" subtotalTop="0" showAll="0" dataSourceSort="1" defaultAttributeDrillState="1">
      <items count="2">
        <item s="1" x="0"/>
        <item t="default"/>
      </items>
    </pivotField>
    <pivotField dataField="1" showAll="0"/>
    <pivotField axis="axisPage" allDrilled="1" subtotalTop="0" showAll="0" dataSourceSort="1" defaultAttributeDrillState="1">
      <items count="1">
        <item t="default"/>
      </items>
    </pivotField>
    <pivotField axis="axisRow" allDrilled="1" subtotalTop="0" showAll="0" measureFilter="1" dataSourceSort="1" defaultAttributeDrillState="1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axis="axisRow" allDrilled="1" subtotalTop="0" showAll="0" dataSourceSort="1">
      <items count="110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x="104"/>
        <item x="105"/>
        <item x="106"/>
        <item x="107"/>
        <item x="108"/>
        <item t="default"/>
      </items>
    </pivotField>
    <pivotField axis="axisRow" subtotalTop="0" showAll="0" dataSourceSort="1">
      <items count="1">
        <item t="default"/>
      </items>
    </pivotField>
    <pivotField axis="axisRow" subtotalTop="0" showAll="0" dataSourceSort="1">
      <items count="1">
        <item t="default"/>
      </items>
    </pivotField>
    <pivotField axis="axisPage" allDrilled="1" subtotalTop="0" showAll="0" dataSourceSort="1" defaultAttributeDrillState="1">
      <items count="1">
        <item t="default"/>
      </items>
    </pivotField>
    <pivotField axis="axisCol" subtotalTop="0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ubtotalTop="0" showAll="0" dataSourceSort="1" defaultAttributeDrillState="1"/>
  </pivotFields>
  <rowFields count="2">
    <field x="13"/>
    <field x="12"/>
  </rowFields>
  <rowItems count="374">
    <i>
      <x/>
    </i>
    <i r="1">
      <x v="1"/>
    </i>
    <i r="1">
      <x v="35"/>
    </i>
    <i r="1">
      <x v="47"/>
    </i>
    <i t="default">
      <x/>
    </i>
    <i>
      <x v="1"/>
    </i>
    <i r="1">
      <x v="35"/>
    </i>
    <i t="default">
      <x v="1"/>
    </i>
    <i>
      <x v="2"/>
    </i>
    <i r="1">
      <x v="5"/>
    </i>
    <i r="1">
      <x v="40"/>
    </i>
    <i t="default">
      <x v="2"/>
    </i>
    <i>
      <x v="3"/>
    </i>
    <i r="1">
      <x v="20"/>
    </i>
    <i t="default">
      <x v="3"/>
    </i>
    <i>
      <x v="4"/>
    </i>
    <i r="1">
      <x v="5"/>
    </i>
    <i t="default">
      <x v="4"/>
    </i>
    <i>
      <x v="5"/>
    </i>
    <i r="1">
      <x v="35"/>
    </i>
    <i t="default">
      <x v="5"/>
    </i>
    <i>
      <x v="6"/>
    </i>
    <i r="1">
      <x v="34"/>
    </i>
    <i t="default">
      <x v="6"/>
    </i>
    <i>
      <x v="7"/>
    </i>
    <i r="1">
      <x v="6"/>
    </i>
    <i r="1">
      <x v="43"/>
    </i>
    <i t="default">
      <x v="7"/>
    </i>
    <i>
      <x v="8"/>
    </i>
    <i r="1">
      <x v="3"/>
    </i>
    <i r="1">
      <x v="35"/>
    </i>
    <i t="default">
      <x v="8"/>
    </i>
    <i>
      <x v="9"/>
    </i>
    <i r="1">
      <x v="35"/>
    </i>
    <i t="default">
      <x v="9"/>
    </i>
    <i>
      <x v="10"/>
    </i>
    <i r="1">
      <x v="36"/>
    </i>
    <i t="default">
      <x v="10"/>
    </i>
    <i>
      <x v="11"/>
    </i>
    <i r="1">
      <x v="40"/>
    </i>
    <i r="1">
      <x v="57"/>
    </i>
    <i t="default">
      <x v="11"/>
    </i>
    <i>
      <x v="12"/>
    </i>
    <i r="1">
      <x v="35"/>
    </i>
    <i t="default">
      <x v="12"/>
    </i>
    <i>
      <x v="13"/>
    </i>
    <i r="1">
      <x v="40"/>
    </i>
    <i t="default">
      <x v="13"/>
    </i>
    <i>
      <x v="14"/>
    </i>
    <i r="1">
      <x v="14"/>
    </i>
    <i r="1">
      <x v="41"/>
    </i>
    <i t="default">
      <x v="14"/>
    </i>
    <i>
      <x v="15"/>
    </i>
    <i r="1">
      <x v="10"/>
    </i>
    <i r="1">
      <x v="35"/>
    </i>
    <i t="default">
      <x v="15"/>
    </i>
    <i>
      <x v="16"/>
    </i>
    <i r="1">
      <x v="1"/>
    </i>
    <i r="1">
      <x v="9"/>
    </i>
    <i r="1">
      <x v="34"/>
    </i>
    <i t="default">
      <x v="16"/>
    </i>
    <i>
      <x v="17"/>
    </i>
    <i r="1">
      <x v="38"/>
    </i>
    <i t="default">
      <x v="17"/>
    </i>
    <i>
      <x v="18"/>
    </i>
    <i r="1">
      <x v="52"/>
    </i>
    <i t="default">
      <x v="18"/>
    </i>
    <i>
      <x v="19"/>
    </i>
    <i r="1">
      <x v="42"/>
    </i>
    <i t="default">
      <x v="19"/>
    </i>
    <i>
      <x v="20"/>
    </i>
    <i r="1">
      <x v="5"/>
    </i>
    <i t="default">
      <x v="20"/>
    </i>
    <i>
      <x v="21"/>
    </i>
    <i r="1">
      <x v="5"/>
    </i>
    <i t="default">
      <x v="21"/>
    </i>
    <i>
      <x v="22"/>
    </i>
    <i r="1">
      <x v="23"/>
    </i>
    <i t="default">
      <x v="22"/>
    </i>
    <i>
      <x v="23"/>
    </i>
    <i r="1">
      <x v="23"/>
    </i>
    <i t="default">
      <x v="23"/>
    </i>
    <i>
      <x v="24"/>
    </i>
    <i r="1">
      <x v="5"/>
    </i>
    <i r="1">
      <x v="23"/>
    </i>
    <i t="default">
      <x v="24"/>
    </i>
    <i>
      <x v="25"/>
    </i>
    <i r="1">
      <x v="23"/>
    </i>
    <i t="default">
      <x v="25"/>
    </i>
    <i>
      <x v="26"/>
    </i>
    <i r="1">
      <x v="23"/>
    </i>
    <i t="default">
      <x v="26"/>
    </i>
    <i>
      <x v="27"/>
    </i>
    <i r="1">
      <x v="23"/>
    </i>
    <i t="default">
      <x v="27"/>
    </i>
    <i>
      <x v="28"/>
    </i>
    <i r="1">
      <x v="23"/>
    </i>
    <i t="default">
      <x v="28"/>
    </i>
    <i>
      <x v="29"/>
    </i>
    <i r="1">
      <x v="22"/>
    </i>
    <i t="default">
      <x v="29"/>
    </i>
    <i>
      <x v="30"/>
    </i>
    <i r="1">
      <x v="4"/>
    </i>
    <i r="1">
      <x v="36"/>
    </i>
    <i t="default">
      <x v="30"/>
    </i>
    <i>
      <x v="31"/>
    </i>
    <i r="1">
      <x v="7"/>
    </i>
    <i t="default">
      <x v="31"/>
    </i>
    <i>
      <x v="32"/>
    </i>
    <i r="1">
      <x v="15"/>
    </i>
    <i r="1">
      <x v="32"/>
    </i>
    <i t="default">
      <x v="32"/>
    </i>
    <i>
      <x v="33"/>
    </i>
    <i r="1">
      <x v="14"/>
    </i>
    <i r="1">
      <x v="57"/>
    </i>
    <i t="default">
      <x v="33"/>
    </i>
    <i>
      <x v="34"/>
    </i>
    <i r="1">
      <x v="10"/>
    </i>
    <i r="1">
      <x v="35"/>
    </i>
    <i r="1">
      <x v="56"/>
    </i>
    <i r="1">
      <x v="58"/>
    </i>
    <i r="1">
      <x v="59"/>
    </i>
    <i r="1">
      <x v="63"/>
    </i>
    <i t="default">
      <x v="34"/>
    </i>
    <i>
      <x v="35"/>
    </i>
    <i r="1">
      <x v="29"/>
    </i>
    <i t="default">
      <x v="35"/>
    </i>
    <i>
      <x v="36"/>
    </i>
    <i r="1">
      <x v="30"/>
    </i>
    <i r="1">
      <x v="63"/>
    </i>
    <i t="default">
      <x v="36"/>
    </i>
    <i>
      <x v="37"/>
    </i>
    <i r="1">
      <x v="31"/>
    </i>
    <i t="default">
      <x v="37"/>
    </i>
    <i>
      <x v="38"/>
    </i>
    <i r="1">
      <x v="31"/>
    </i>
    <i t="default">
      <x v="38"/>
    </i>
    <i>
      <x v="39"/>
    </i>
    <i r="1">
      <x v="31"/>
    </i>
    <i t="default">
      <x v="39"/>
    </i>
    <i>
      <x v="40"/>
    </i>
    <i r="1">
      <x v="36"/>
    </i>
    <i t="default">
      <x v="40"/>
    </i>
    <i>
      <x v="41"/>
    </i>
    <i r="1">
      <x v="37"/>
    </i>
    <i t="default">
      <x v="41"/>
    </i>
    <i>
      <x v="42"/>
    </i>
    <i r="1">
      <x v="34"/>
    </i>
    <i t="default">
      <x v="42"/>
    </i>
    <i>
      <x v="43"/>
    </i>
    <i r="1">
      <x v="40"/>
    </i>
    <i r="1">
      <x v="61"/>
    </i>
    <i t="default">
      <x v="43"/>
    </i>
    <i>
      <x v="44"/>
    </i>
    <i r="1">
      <x v="17"/>
    </i>
    <i t="default">
      <x v="44"/>
    </i>
    <i>
      <x v="45"/>
    </i>
    <i r="1">
      <x v="40"/>
    </i>
    <i t="default">
      <x v="45"/>
    </i>
    <i>
      <x v="46"/>
    </i>
    <i r="1">
      <x v="8"/>
    </i>
    <i t="default">
      <x v="46"/>
    </i>
    <i>
      <x v="47"/>
    </i>
    <i r="1">
      <x v="2"/>
    </i>
    <i r="1">
      <x v="10"/>
    </i>
    <i r="1">
      <x v="44"/>
    </i>
    <i r="1">
      <x v="55"/>
    </i>
    <i t="default">
      <x v="47"/>
    </i>
    <i>
      <x v="48"/>
    </i>
    <i r="1">
      <x v="9"/>
    </i>
    <i r="1">
      <x v="34"/>
    </i>
    <i t="default">
      <x v="48"/>
    </i>
    <i>
      <x v="49"/>
    </i>
    <i r="1">
      <x v="38"/>
    </i>
    <i t="default">
      <x v="49"/>
    </i>
    <i>
      <x v="50"/>
    </i>
    <i r="1">
      <x v="34"/>
    </i>
    <i t="default">
      <x v="50"/>
    </i>
    <i>
      <x v="51"/>
    </i>
    <i r="1">
      <x v="37"/>
    </i>
    <i r="1">
      <x v="57"/>
    </i>
    <i t="default">
      <x v="51"/>
    </i>
    <i>
      <x v="52"/>
    </i>
    <i r="1">
      <x v="1"/>
    </i>
    <i r="1">
      <x v="28"/>
    </i>
    <i t="default">
      <x v="52"/>
    </i>
    <i>
      <x v="53"/>
    </i>
    <i r="1">
      <x/>
    </i>
    <i t="default">
      <x v="53"/>
    </i>
    <i>
      <x v="54"/>
    </i>
    <i r="1">
      <x v="11"/>
    </i>
    <i r="1">
      <x v="27"/>
    </i>
    <i r="1">
      <x v="36"/>
    </i>
    <i t="default">
      <x v="54"/>
    </i>
    <i>
      <x v="55"/>
    </i>
    <i r="1">
      <x v="41"/>
    </i>
    <i t="default">
      <x v="55"/>
    </i>
    <i>
      <x v="56"/>
    </i>
    <i r="1">
      <x v="49"/>
    </i>
    <i t="default">
      <x v="56"/>
    </i>
    <i>
      <x v="57"/>
    </i>
    <i r="1">
      <x v="55"/>
    </i>
    <i t="default">
      <x v="57"/>
    </i>
    <i>
      <x v="58"/>
    </i>
    <i r="1">
      <x v="48"/>
    </i>
    <i t="default">
      <x v="58"/>
    </i>
    <i>
      <x v="59"/>
    </i>
    <i r="1">
      <x v="11"/>
    </i>
    <i r="1">
      <x v="36"/>
    </i>
    <i t="default">
      <x v="59"/>
    </i>
    <i>
      <x v="60"/>
    </i>
    <i r="1">
      <x v="35"/>
    </i>
    <i t="default">
      <x v="60"/>
    </i>
    <i>
      <x v="61"/>
    </i>
    <i r="1">
      <x v="31"/>
    </i>
    <i t="default">
      <x v="61"/>
    </i>
    <i>
      <x v="62"/>
    </i>
    <i r="1">
      <x v="19"/>
    </i>
    <i r="1">
      <x v="39"/>
    </i>
    <i t="default">
      <x v="62"/>
    </i>
    <i>
      <x v="63"/>
    </i>
    <i r="1">
      <x v="41"/>
    </i>
    <i t="default">
      <x v="63"/>
    </i>
    <i>
      <x v="64"/>
    </i>
    <i r="1">
      <x v="41"/>
    </i>
    <i t="default">
      <x v="64"/>
    </i>
    <i>
      <x v="65"/>
    </i>
    <i r="1">
      <x v="26"/>
    </i>
    <i r="1">
      <x v="51"/>
    </i>
    <i t="default">
      <x v="65"/>
    </i>
    <i>
      <x v="66"/>
    </i>
    <i r="1">
      <x v="21"/>
    </i>
    <i t="default">
      <x v="66"/>
    </i>
    <i>
      <x v="67"/>
    </i>
    <i r="1">
      <x v="35"/>
    </i>
    <i t="default">
      <x v="67"/>
    </i>
    <i>
      <x v="68"/>
    </i>
    <i r="1">
      <x v="3"/>
    </i>
    <i r="1">
      <x v="46"/>
    </i>
    <i t="default">
      <x v="68"/>
    </i>
    <i>
      <x v="69"/>
    </i>
    <i r="1">
      <x v="35"/>
    </i>
    <i t="default">
      <x v="69"/>
    </i>
    <i>
      <x v="70"/>
    </i>
    <i r="1">
      <x v="54"/>
    </i>
    <i t="default">
      <x v="70"/>
    </i>
    <i>
      <x v="71"/>
    </i>
    <i r="1">
      <x v="34"/>
    </i>
    <i t="default">
      <x v="71"/>
    </i>
    <i>
      <x v="72"/>
    </i>
    <i r="1">
      <x v="12"/>
    </i>
    <i t="default">
      <x v="72"/>
    </i>
    <i>
      <x v="73"/>
    </i>
    <i r="1">
      <x v="55"/>
    </i>
    <i r="1">
      <x v="56"/>
    </i>
    <i t="default">
      <x v="73"/>
    </i>
    <i>
      <x v="74"/>
    </i>
    <i r="1">
      <x v="58"/>
    </i>
    <i r="1">
      <x v="59"/>
    </i>
    <i r="1">
      <x v="61"/>
    </i>
    <i t="default">
      <x v="74"/>
    </i>
    <i>
      <x v="75"/>
    </i>
    <i r="1">
      <x v="14"/>
    </i>
    <i r="1">
      <x v="41"/>
    </i>
    <i r="1">
      <x v="58"/>
    </i>
    <i t="default">
      <x v="75"/>
    </i>
    <i>
      <x v="76"/>
    </i>
    <i r="1">
      <x v="56"/>
    </i>
    <i r="1">
      <x v="57"/>
    </i>
    <i r="1">
      <x v="58"/>
    </i>
    <i r="1">
      <x v="59"/>
    </i>
    <i r="1">
      <x v="64"/>
    </i>
    <i t="default">
      <x v="76"/>
    </i>
    <i>
      <x v="77"/>
    </i>
    <i r="1">
      <x v="35"/>
    </i>
    <i t="default">
      <x v="77"/>
    </i>
    <i>
      <x v="78"/>
    </i>
    <i r="1">
      <x v="33"/>
    </i>
    <i r="1">
      <x v="59"/>
    </i>
    <i t="default">
      <x v="78"/>
    </i>
    <i>
      <x v="79"/>
    </i>
    <i r="1">
      <x v="57"/>
    </i>
    <i t="default">
      <x v="79"/>
    </i>
    <i>
      <x v="80"/>
    </i>
    <i r="1">
      <x v="38"/>
    </i>
    <i t="default">
      <x v="80"/>
    </i>
    <i>
      <x v="81"/>
    </i>
    <i r="1">
      <x v="57"/>
    </i>
    <i r="1">
      <x v="58"/>
    </i>
    <i t="default">
      <x v="81"/>
    </i>
    <i>
      <x v="82"/>
    </i>
    <i r="1">
      <x v="57"/>
    </i>
    <i t="default">
      <x v="82"/>
    </i>
    <i>
      <x v="83"/>
    </i>
    <i r="1">
      <x v="38"/>
    </i>
    <i r="1">
      <x v="59"/>
    </i>
    <i t="default">
      <x v="83"/>
    </i>
    <i>
      <x v="84"/>
    </i>
    <i r="1">
      <x v="9"/>
    </i>
    <i r="1">
      <x v="34"/>
    </i>
    <i r="1">
      <x v="58"/>
    </i>
    <i r="1">
      <x v="59"/>
    </i>
    <i r="1">
      <x v="60"/>
    </i>
    <i t="default">
      <x v="84"/>
    </i>
    <i>
      <x v="85"/>
    </i>
    <i r="1">
      <x v="1"/>
    </i>
    <i t="default">
      <x v="85"/>
    </i>
    <i>
      <x v="86"/>
    </i>
    <i r="1">
      <x v="45"/>
    </i>
    <i t="default">
      <x v="86"/>
    </i>
    <i>
      <x v="87"/>
    </i>
    <i r="1">
      <x v="34"/>
    </i>
    <i t="default">
      <x v="87"/>
    </i>
    <i>
      <x v="88"/>
    </i>
    <i r="1">
      <x v="24"/>
    </i>
    <i r="1">
      <x v="51"/>
    </i>
    <i t="default">
      <x v="88"/>
    </i>
    <i>
      <x v="89"/>
    </i>
    <i r="1">
      <x v="33"/>
    </i>
    <i r="1">
      <x v="61"/>
    </i>
    <i t="default">
      <x v="89"/>
    </i>
    <i>
      <x v="90"/>
    </i>
    <i r="1">
      <x v="1"/>
    </i>
    <i r="1">
      <x v="9"/>
    </i>
    <i r="1">
      <x v="34"/>
    </i>
    <i r="1">
      <x v="61"/>
    </i>
    <i r="1">
      <x v="63"/>
    </i>
    <i t="default">
      <x v="90"/>
    </i>
    <i>
      <x v="91"/>
    </i>
    <i r="1">
      <x v="58"/>
    </i>
    <i t="default">
      <x v="91"/>
    </i>
    <i>
      <x v="92"/>
    </i>
    <i r="1">
      <x v="9"/>
    </i>
    <i r="1">
      <x v="25"/>
    </i>
    <i r="1">
      <x v="51"/>
    </i>
    <i t="default">
      <x v="92"/>
    </i>
    <i>
      <x v="93"/>
    </i>
    <i r="1">
      <x v="16"/>
    </i>
    <i r="1">
      <x v="51"/>
    </i>
    <i t="default">
      <x v="93"/>
    </i>
    <i>
      <x v="94"/>
    </i>
    <i r="1">
      <x v="35"/>
    </i>
    <i t="default">
      <x v="94"/>
    </i>
    <i>
      <x v="95"/>
    </i>
    <i r="1">
      <x v="50"/>
    </i>
    <i t="default">
      <x v="95"/>
    </i>
    <i>
      <x v="96"/>
    </i>
    <i r="1">
      <x v="61"/>
    </i>
    <i t="default">
      <x v="96"/>
    </i>
    <i>
      <x v="97"/>
    </i>
    <i r="1">
      <x v="13"/>
    </i>
    <i r="1">
      <x v="61"/>
    </i>
    <i t="default">
      <x v="97"/>
    </i>
    <i>
      <x v="98"/>
    </i>
    <i r="1">
      <x v="13"/>
    </i>
    <i r="1">
      <x v="62"/>
    </i>
    <i t="default">
      <x v="98"/>
    </i>
    <i>
      <x v="99"/>
    </i>
    <i r="1">
      <x v="18"/>
    </i>
    <i t="default">
      <x v="99"/>
    </i>
    <i>
      <x v="100"/>
    </i>
    <i r="1">
      <x v="63"/>
    </i>
    <i t="default">
      <x v="100"/>
    </i>
    <i>
      <x v="101"/>
    </i>
    <i r="1">
      <x v="13"/>
    </i>
    <i r="1">
      <x v="63"/>
    </i>
    <i t="default">
      <x v="101"/>
    </i>
    <i>
      <x v="102"/>
    </i>
    <i r="1">
      <x v="53"/>
    </i>
    <i t="default">
      <x v="102"/>
    </i>
    <i>
      <x v="103"/>
    </i>
    <i r="1">
      <x v="58"/>
    </i>
    <i t="default">
      <x v="103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3" hier="165" name="[Organization Set].[Organization].[Level 1].&amp;[405  FIRE SERVICE CAPITAL PROJ]" cap="405  FIRE SERVICE CAPITAL PROJ"/>
    <pageField fld="9" hier="71" name="[GL Account].[Account Type].&amp;[Expenses]" cap="Expenses"/>
    <pageField fld="11" hier="133" name="[Journal].[Process Status].&amp;[Posted]" cap="Posted"/>
    <pageField fld="16" hier="193" name="[Project].[L2 - Project Code].[All]" cap="All"/>
  </pageFields>
  <dataFields count="1">
    <dataField fld="10" baseField="0" baseItem="0"/>
  </dataFields>
  <formats count="462">
    <format dxfId="1212">
      <pivotArea dataOnly="0" labelOnly="1" outline="0" fieldPosition="0">
        <references count="1">
          <reference field="3" count="0"/>
        </references>
      </pivotArea>
    </format>
    <format dxfId="1211">
      <pivotArea collapsedLevelsAreSubtotals="1" fieldPosition="0">
        <references count="1">
          <reference field="13" count="0"/>
        </references>
      </pivotArea>
    </format>
    <format dxfId="1210">
      <pivotArea field="0" type="button" dataOnly="0" labelOnly="1" outline="0" axis="axisCol" fieldPosition="0"/>
    </format>
    <format dxfId="1209">
      <pivotArea type="topRight" dataOnly="0" labelOnly="1" outline="0" fieldPosition="0"/>
    </format>
    <format dxfId="1208">
      <pivotArea dataOnly="0" labelOnly="1" fieldPosition="0">
        <references count="1">
          <reference field="0" count="0"/>
        </references>
      </pivotArea>
    </format>
    <format dxfId="1207">
      <pivotArea dataOnly="0" labelOnly="1" grandCol="1" outline="0" fieldPosition="0"/>
    </format>
    <format dxfId="1206">
      <pivotArea collapsedLevelsAreSubtotals="1" fieldPosition="0">
        <references count="1">
          <reference field="13" count="0"/>
        </references>
      </pivotArea>
    </format>
    <format dxfId="1205">
      <pivotArea field="0" type="button" dataOnly="0" labelOnly="1" outline="0" axis="axisCol" fieldPosition="0"/>
    </format>
    <format dxfId="1204">
      <pivotArea type="topRight" dataOnly="0" labelOnly="1" outline="0" fieldPosition="0"/>
    </format>
    <format dxfId="1203">
      <pivotArea dataOnly="0" labelOnly="1" fieldPosition="0">
        <references count="1">
          <reference field="0" count="0"/>
        </references>
      </pivotArea>
    </format>
    <format dxfId="1202">
      <pivotArea dataOnly="0" labelOnly="1" grandCol="1" outline="0" fieldPosition="0"/>
    </format>
    <format dxfId="1201">
      <pivotArea type="all" dataOnly="0" outline="0" fieldPosition="0"/>
    </format>
    <format dxfId="1200">
      <pivotArea dataOnly="0" labelOnly="1" fieldPosition="0">
        <references count="1">
          <reference field="0" count="0"/>
        </references>
      </pivotArea>
    </format>
    <format dxfId="1199">
      <pivotArea dataOnly="0" labelOnly="1" grandCol="1" outline="0" fieldPosition="0"/>
    </format>
    <format dxfId="1198">
      <pivotArea type="all" dataOnly="0" outline="0" fieldPosition="0"/>
    </format>
    <format dxfId="1197">
      <pivotArea dataOnly="0" labelOnly="1" fieldPosition="0">
        <references count="1">
          <reference field="0" count="0"/>
        </references>
      </pivotArea>
    </format>
    <format dxfId="1196">
      <pivotArea dataOnly="0" labelOnly="1" grandCol="1" outline="0" fieldPosition="0"/>
    </format>
    <format dxfId="1195">
      <pivotArea collapsedLevelsAreSubtotals="1" fieldPosition="0">
        <references count="2">
          <reference field="12" count="3">
            <x v="1"/>
            <x v="35"/>
            <x v="47"/>
          </reference>
          <reference field="13" count="1" selected="0">
            <x v="0"/>
          </reference>
        </references>
      </pivotArea>
    </format>
    <format dxfId="1194">
      <pivotArea collapsedLevelsAreSubtotals="1" fieldPosition="0">
        <references count="1">
          <reference field="13" count="1">
            <x v="1"/>
          </reference>
        </references>
      </pivotArea>
    </format>
    <format dxfId="1193">
      <pivotArea collapsedLevelsAreSubtotals="1" fieldPosition="0">
        <references count="2">
          <reference field="12" count="1">
            <x v="35"/>
          </reference>
          <reference field="13" count="1" selected="0">
            <x v="1"/>
          </reference>
        </references>
      </pivotArea>
    </format>
    <format dxfId="1192">
      <pivotArea collapsedLevelsAreSubtotals="1" fieldPosition="0">
        <references count="1">
          <reference field="13" count="1">
            <x v="2"/>
          </reference>
        </references>
      </pivotArea>
    </format>
    <format dxfId="1191">
      <pivotArea collapsedLevelsAreSubtotals="1" fieldPosition="0">
        <references count="2">
          <reference field="12" count="2">
            <x v="5"/>
            <x v="40"/>
          </reference>
          <reference field="13" count="1" selected="0">
            <x v="2"/>
          </reference>
        </references>
      </pivotArea>
    </format>
    <format dxfId="1190">
      <pivotArea collapsedLevelsAreSubtotals="1" fieldPosition="0">
        <references count="1">
          <reference field="13" count="1">
            <x v="3"/>
          </reference>
        </references>
      </pivotArea>
    </format>
    <format dxfId="1189">
      <pivotArea collapsedLevelsAreSubtotals="1" fieldPosition="0">
        <references count="2">
          <reference field="12" count="1">
            <x v="20"/>
          </reference>
          <reference field="13" count="1" selected="0">
            <x v="3"/>
          </reference>
        </references>
      </pivotArea>
    </format>
    <format dxfId="1188">
      <pivotArea collapsedLevelsAreSubtotals="1" fieldPosition="0">
        <references count="1">
          <reference field="13" count="1">
            <x v="4"/>
          </reference>
        </references>
      </pivotArea>
    </format>
    <format dxfId="1187">
      <pivotArea collapsedLevelsAreSubtotals="1" fieldPosition="0">
        <references count="2">
          <reference field="12" count="1">
            <x v="5"/>
          </reference>
          <reference field="13" count="1" selected="0">
            <x v="4"/>
          </reference>
        </references>
      </pivotArea>
    </format>
    <format dxfId="1186">
      <pivotArea collapsedLevelsAreSubtotals="1" fieldPosition="0">
        <references count="1">
          <reference field="13" count="1">
            <x v="5"/>
          </reference>
        </references>
      </pivotArea>
    </format>
    <format dxfId="1185">
      <pivotArea collapsedLevelsAreSubtotals="1" fieldPosition="0">
        <references count="2">
          <reference field="12" count="1">
            <x v="35"/>
          </reference>
          <reference field="13" count="1" selected="0">
            <x v="5"/>
          </reference>
        </references>
      </pivotArea>
    </format>
    <format dxfId="1184">
      <pivotArea collapsedLevelsAreSubtotals="1" fieldPosition="0">
        <references count="1">
          <reference field="13" count="1">
            <x v="6"/>
          </reference>
        </references>
      </pivotArea>
    </format>
    <format dxfId="1183">
      <pivotArea collapsedLevelsAreSubtotals="1" fieldPosition="0">
        <references count="2">
          <reference field="12" count="1">
            <x v="34"/>
          </reference>
          <reference field="13" count="1" selected="0">
            <x v="6"/>
          </reference>
        </references>
      </pivotArea>
    </format>
    <format dxfId="1182">
      <pivotArea collapsedLevelsAreSubtotals="1" fieldPosition="0">
        <references count="1">
          <reference field="13" count="1">
            <x v="7"/>
          </reference>
        </references>
      </pivotArea>
    </format>
    <format dxfId="1181">
      <pivotArea collapsedLevelsAreSubtotals="1" fieldPosition="0">
        <references count="2">
          <reference field="12" count="2">
            <x v="6"/>
            <x v="43"/>
          </reference>
          <reference field="13" count="1" selected="0">
            <x v="7"/>
          </reference>
        </references>
      </pivotArea>
    </format>
    <format dxfId="1180">
      <pivotArea collapsedLevelsAreSubtotals="1" fieldPosition="0">
        <references count="1">
          <reference field="13" count="1">
            <x v="8"/>
          </reference>
        </references>
      </pivotArea>
    </format>
    <format dxfId="1179">
      <pivotArea collapsedLevelsAreSubtotals="1" fieldPosition="0">
        <references count="2">
          <reference field="12" count="2">
            <x v="3"/>
            <x v="35"/>
          </reference>
          <reference field="13" count="1" selected="0">
            <x v="8"/>
          </reference>
        </references>
      </pivotArea>
    </format>
    <format dxfId="1178">
      <pivotArea collapsedLevelsAreSubtotals="1" fieldPosition="0">
        <references count="1">
          <reference field="13" count="1">
            <x v="104"/>
          </reference>
        </references>
      </pivotArea>
    </format>
    <format dxfId="1177">
      <pivotArea collapsedLevelsAreSubtotals="1" fieldPosition="0">
        <references count="2">
          <reference field="12" count="1">
            <x v="46"/>
          </reference>
          <reference field="13" count="1" selected="0">
            <x v="104"/>
          </reference>
        </references>
      </pivotArea>
    </format>
    <format dxfId="1176">
      <pivotArea collapsedLevelsAreSubtotals="1" fieldPosition="0">
        <references count="1">
          <reference field="13" count="1">
            <x v="9"/>
          </reference>
        </references>
      </pivotArea>
    </format>
    <format dxfId="1175">
      <pivotArea collapsedLevelsAreSubtotals="1" fieldPosition="0">
        <references count="2">
          <reference field="12" count="1">
            <x v="35"/>
          </reference>
          <reference field="13" count="1" selected="0">
            <x v="9"/>
          </reference>
        </references>
      </pivotArea>
    </format>
    <format dxfId="1174">
      <pivotArea collapsedLevelsAreSubtotals="1" fieldPosition="0">
        <references count="1">
          <reference field="13" count="1">
            <x v="10"/>
          </reference>
        </references>
      </pivotArea>
    </format>
    <format dxfId="1173">
      <pivotArea collapsedLevelsAreSubtotals="1" fieldPosition="0">
        <references count="2">
          <reference field="12" count="1">
            <x v="36"/>
          </reference>
          <reference field="13" count="1" selected="0">
            <x v="10"/>
          </reference>
        </references>
      </pivotArea>
    </format>
    <format dxfId="1172">
      <pivotArea collapsedLevelsAreSubtotals="1" fieldPosition="0">
        <references count="1">
          <reference field="13" count="1">
            <x v="11"/>
          </reference>
        </references>
      </pivotArea>
    </format>
    <format dxfId="1171">
      <pivotArea collapsedLevelsAreSubtotals="1" fieldPosition="0">
        <references count="2">
          <reference field="12" count="2">
            <x v="40"/>
            <x v="57"/>
          </reference>
          <reference field="13" count="1" selected="0">
            <x v="11"/>
          </reference>
        </references>
      </pivotArea>
    </format>
    <format dxfId="1170">
      <pivotArea collapsedLevelsAreSubtotals="1" fieldPosition="0">
        <references count="1">
          <reference field="13" count="1">
            <x v="12"/>
          </reference>
        </references>
      </pivotArea>
    </format>
    <format dxfId="1169">
      <pivotArea collapsedLevelsAreSubtotals="1" fieldPosition="0">
        <references count="2">
          <reference field="12" count="1">
            <x v="35"/>
          </reference>
          <reference field="13" count="1" selected="0">
            <x v="12"/>
          </reference>
        </references>
      </pivotArea>
    </format>
    <format dxfId="1168">
      <pivotArea collapsedLevelsAreSubtotals="1" fieldPosition="0">
        <references count="1">
          <reference field="13" count="1">
            <x v="13"/>
          </reference>
        </references>
      </pivotArea>
    </format>
    <format dxfId="1167">
      <pivotArea collapsedLevelsAreSubtotals="1" fieldPosition="0">
        <references count="2">
          <reference field="12" count="1">
            <x v="40"/>
          </reference>
          <reference field="13" count="1" selected="0">
            <x v="13"/>
          </reference>
        </references>
      </pivotArea>
    </format>
    <format dxfId="1166">
      <pivotArea collapsedLevelsAreSubtotals="1" fieldPosition="0">
        <references count="1">
          <reference field="13" count="1">
            <x v="14"/>
          </reference>
        </references>
      </pivotArea>
    </format>
    <format dxfId="1165">
      <pivotArea collapsedLevelsAreSubtotals="1" fieldPosition="0">
        <references count="2">
          <reference field="12" count="2">
            <x v="14"/>
            <x v="41"/>
          </reference>
          <reference field="13" count="1" selected="0">
            <x v="14"/>
          </reference>
        </references>
      </pivotArea>
    </format>
    <format dxfId="1164">
      <pivotArea collapsedLevelsAreSubtotals="1" fieldPosition="0">
        <references count="1">
          <reference field="13" count="1">
            <x v="15"/>
          </reference>
        </references>
      </pivotArea>
    </format>
    <format dxfId="1163">
      <pivotArea collapsedLevelsAreSubtotals="1" fieldPosition="0">
        <references count="2">
          <reference field="12" count="2">
            <x v="10"/>
            <x v="35"/>
          </reference>
          <reference field="13" count="1" selected="0">
            <x v="15"/>
          </reference>
        </references>
      </pivotArea>
    </format>
    <format dxfId="1162">
      <pivotArea collapsedLevelsAreSubtotals="1" fieldPosition="0">
        <references count="1">
          <reference field="13" count="1">
            <x v="16"/>
          </reference>
        </references>
      </pivotArea>
    </format>
    <format dxfId="1161">
      <pivotArea collapsedLevelsAreSubtotals="1" fieldPosition="0">
        <references count="2">
          <reference field="12" count="3">
            <x v="1"/>
            <x v="9"/>
            <x v="34"/>
          </reference>
          <reference field="13" count="1" selected="0">
            <x v="16"/>
          </reference>
        </references>
      </pivotArea>
    </format>
    <format dxfId="1160">
      <pivotArea collapsedLevelsAreSubtotals="1" fieldPosition="0">
        <references count="1">
          <reference field="13" count="1">
            <x v="17"/>
          </reference>
        </references>
      </pivotArea>
    </format>
    <format dxfId="1159">
      <pivotArea collapsedLevelsAreSubtotals="1" fieldPosition="0">
        <references count="2">
          <reference field="12" count="1">
            <x v="38"/>
          </reference>
          <reference field="13" count="1" selected="0">
            <x v="17"/>
          </reference>
        </references>
      </pivotArea>
    </format>
    <format dxfId="1158">
      <pivotArea collapsedLevelsAreSubtotals="1" fieldPosition="0">
        <references count="1">
          <reference field="13" count="1">
            <x v="18"/>
          </reference>
        </references>
      </pivotArea>
    </format>
    <format dxfId="1157">
      <pivotArea collapsedLevelsAreSubtotals="1" fieldPosition="0">
        <references count="2">
          <reference field="12" count="1">
            <x v="52"/>
          </reference>
          <reference field="13" count="1" selected="0">
            <x v="18"/>
          </reference>
        </references>
      </pivotArea>
    </format>
    <format dxfId="1156">
      <pivotArea collapsedLevelsAreSubtotals="1" fieldPosition="0">
        <references count="1">
          <reference field="13" count="1">
            <x v="19"/>
          </reference>
        </references>
      </pivotArea>
    </format>
    <format dxfId="1155">
      <pivotArea collapsedLevelsAreSubtotals="1" fieldPosition="0">
        <references count="2">
          <reference field="12" count="1">
            <x v="42"/>
          </reference>
          <reference field="13" count="1" selected="0">
            <x v="19"/>
          </reference>
        </references>
      </pivotArea>
    </format>
    <format dxfId="1154">
      <pivotArea collapsedLevelsAreSubtotals="1" fieldPosition="0">
        <references count="1">
          <reference field="13" count="1">
            <x v="20"/>
          </reference>
        </references>
      </pivotArea>
    </format>
    <format dxfId="1153">
      <pivotArea collapsedLevelsAreSubtotals="1" fieldPosition="0">
        <references count="2">
          <reference field="12" count="1">
            <x v="5"/>
          </reference>
          <reference field="13" count="1" selected="0">
            <x v="20"/>
          </reference>
        </references>
      </pivotArea>
    </format>
    <format dxfId="1152">
      <pivotArea collapsedLevelsAreSubtotals="1" fieldPosition="0">
        <references count="1">
          <reference field="13" count="1">
            <x v="21"/>
          </reference>
        </references>
      </pivotArea>
    </format>
    <format dxfId="1151">
      <pivotArea collapsedLevelsAreSubtotals="1" fieldPosition="0">
        <references count="2">
          <reference field="12" count="1">
            <x v="5"/>
          </reference>
          <reference field="13" count="1" selected="0">
            <x v="21"/>
          </reference>
        </references>
      </pivotArea>
    </format>
    <format dxfId="1150">
      <pivotArea collapsedLevelsAreSubtotals="1" fieldPosition="0">
        <references count="1">
          <reference field="13" count="1">
            <x v="22"/>
          </reference>
        </references>
      </pivotArea>
    </format>
    <format dxfId="1149">
      <pivotArea collapsedLevelsAreSubtotals="1" fieldPosition="0">
        <references count="2">
          <reference field="12" count="1">
            <x v="23"/>
          </reference>
          <reference field="13" count="1" selected="0">
            <x v="22"/>
          </reference>
        </references>
      </pivotArea>
    </format>
    <format dxfId="1148">
      <pivotArea collapsedLevelsAreSubtotals="1" fieldPosition="0">
        <references count="1">
          <reference field="13" count="1">
            <x v="23"/>
          </reference>
        </references>
      </pivotArea>
    </format>
    <format dxfId="1147">
      <pivotArea collapsedLevelsAreSubtotals="1" fieldPosition="0">
        <references count="2">
          <reference field="12" count="1">
            <x v="23"/>
          </reference>
          <reference field="13" count="1" selected="0">
            <x v="23"/>
          </reference>
        </references>
      </pivotArea>
    </format>
    <format dxfId="1146">
      <pivotArea collapsedLevelsAreSubtotals="1" fieldPosition="0">
        <references count="1">
          <reference field="13" count="1">
            <x v="24"/>
          </reference>
        </references>
      </pivotArea>
    </format>
    <format dxfId="1145">
      <pivotArea collapsedLevelsAreSubtotals="1" fieldPosition="0">
        <references count="2">
          <reference field="12" count="2">
            <x v="5"/>
            <x v="23"/>
          </reference>
          <reference field="13" count="1" selected="0">
            <x v="24"/>
          </reference>
        </references>
      </pivotArea>
    </format>
    <format dxfId="1144">
      <pivotArea collapsedLevelsAreSubtotals="1" fieldPosition="0">
        <references count="1">
          <reference field="13" count="1">
            <x v="25"/>
          </reference>
        </references>
      </pivotArea>
    </format>
    <format dxfId="1143">
      <pivotArea collapsedLevelsAreSubtotals="1" fieldPosition="0">
        <references count="2">
          <reference field="12" count="1">
            <x v="23"/>
          </reference>
          <reference field="13" count="1" selected="0">
            <x v="25"/>
          </reference>
        </references>
      </pivotArea>
    </format>
    <format dxfId="1142">
      <pivotArea collapsedLevelsAreSubtotals="1" fieldPosition="0">
        <references count="1">
          <reference field="13" count="1">
            <x v="26"/>
          </reference>
        </references>
      </pivotArea>
    </format>
    <format dxfId="1141">
      <pivotArea collapsedLevelsAreSubtotals="1" fieldPosition="0">
        <references count="2">
          <reference field="12" count="1">
            <x v="23"/>
          </reference>
          <reference field="13" count="1" selected="0">
            <x v="26"/>
          </reference>
        </references>
      </pivotArea>
    </format>
    <format dxfId="1140">
      <pivotArea collapsedLevelsAreSubtotals="1" fieldPosition="0">
        <references count="1">
          <reference field="13" count="1">
            <x v="27"/>
          </reference>
        </references>
      </pivotArea>
    </format>
    <format dxfId="1139">
      <pivotArea collapsedLevelsAreSubtotals="1" fieldPosition="0">
        <references count="2">
          <reference field="12" count="1">
            <x v="23"/>
          </reference>
          <reference field="13" count="1" selected="0">
            <x v="27"/>
          </reference>
        </references>
      </pivotArea>
    </format>
    <format dxfId="1138">
      <pivotArea collapsedLevelsAreSubtotals="1" fieldPosition="0">
        <references count="1">
          <reference field="13" count="1">
            <x v="28"/>
          </reference>
        </references>
      </pivotArea>
    </format>
    <format dxfId="1137">
      <pivotArea collapsedLevelsAreSubtotals="1" fieldPosition="0">
        <references count="2">
          <reference field="12" count="1">
            <x v="23"/>
          </reference>
          <reference field="13" count="1" selected="0">
            <x v="28"/>
          </reference>
        </references>
      </pivotArea>
    </format>
    <format dxfId="1136">
      <pivotArea collapsedLevelsAreSubtotals="1" fieldPosition="0">
        <references count="1">
          <reference field="13" count="1">
            <x v="29"/>
          </reference>
        </references>
      </pivotArea>
    </format>
    <format dxfId="1135">
      <pivotArea collapsedLevelsAreSubtotals="1" fieldPosition="0">
        <references count="2">
          <reference field="12" count="1">
            <x v="22"/>
          </reference>
          <reference field="13" count="1" selected="0">
            <x v="29"/>
          </reference>
        </references>
      </pivotArea>
    </format>
    <format dxfId="1134">
      <pivotArea collapsedLevelsAreSubtotals="1" fieldPosition="0">
        <references count="1">
          <reference field="13" count="1">
            <x v="30"/>
          </reference>
        </references>
      </pivotArea>
    </format>
    <format dxfId="1133">
      <pivotArea collapsedLevelsAreSubtotals="1" fieldPosition="0">
        <references count="2">
          <reference field="12" count="2">
            <x v="4"/>
            <x v="36"/>
          </reference>
          <reference field="13" count="1" selected="0">
            <x v="30"/>
          </reference>
        </references>
      </pivotArea>
    </format>
    <format dxfId="1132">
      <pivotArea collapsedLevelsAreSubtotals="1" fieldPosition="0">
        <references count="1">
          <reference field="13" count="1">
            <x v="31"/>
          </reference>
        </references>
      </pivotArea>
    </format>
    <format dxfId="1131">
      <pivotArea collapsedLevelsAreSubtotals="1" fieldPosition="0">
        <references count="2">
          <reference field="12" count="1">
            <x v="7"/>
          </reference>
          <reference field="13" count="1" selected="0">
            <x v="31"/>
          </reference>
        </references>
      </pivotArea>
    </format>
    <format dxfId="1130">
      <pivotArea collapsedLevelsAreSubtotals="1" fieldPosition="0">
        <references count="1">
          <reference field="13" count="1">
            <x v="32"/>
          </reference>
        </references>
      </pivotArea>
    </format>
    <format dxfId="1129">
      <pivotArea collapsedLevelsAreSubtotals="1" fieldPosition="0">
        <references count="2">
          <reference field="12" count="2">
            <x v="15"/>
            <x v="32"/>
          </reference>
          <reference field="13" count="1" selected="0">
            <x v="32"/>
          </reference>
        </references>
      </pivotArea>
    </format>
    <format dxfId="1128">
      <pivotArea collapsedLevelsAreSubtotals="1" fieldPosition="0">
        <references count="1">
          <reference field="13" count="1">
            <x v="33"/>
          </reference>
        </references>
      </pivotArea>
    </format>
    <format dxfId="1127">
      <pivotArea collapsedLevelsAreSubtotals="1" fieldPosition="0">
        <references count="2">
          <reference field="12" count="2">
            <x v="14"/>
            <x v="57"/>
          </reference>
          <reference field="13" count="1" selected="0">
            <x v="33"/>
          </reference>
        </references>
      </pivotArea>
    </format>
    <format dxfId="1126">
      <pivotArea collapsedLevelsAreSubtotals="1" fieldPosition="0">
        <references count="1">
          <reference field="13" count="1">
            <x v="105"/>
          </reference>
        </references>
      </pivotArea>
    </format>
    <format dxfId="1125">
      <pivotArea collapsedLevelsAreSubtotals="1" fieldPosition="0">
        <references count="2">
          <reference field="12" count="1">
            <x v="35"/>
          </reference>
          <reference field="13" count="1" selected="0">
            <x v="105"/>
          </reference>
        </references>
      </pivotArea>
    </format>
    <format dxfId="1124">
      <pivotArea collapsedLevelsAreSubtotals="1" fieldPosition="0">
        <references count="1">
          <reference field="13" count="1">
            <x v="34"/>
          </reference>
        </references>
      </pivotArea>
    </format>
    <format dxfId="1123">
      <pivotArea collapsedLevelsAreSubtotals="1" fieldPosition="0">
        <references count="2">
          <reference field="12" count="6">
            <x v="10"/>
            <x v="35"/>
            <x v="56"/>
            <x v="58"/>
            <x v="59"/>
            <x v="63"/>
          </reference>
          <reference field="13" count="1" selected="0">
            <x v="34"/>
          </reference>
        </references>
      </pivotArea>
    </format>
    <format dxfId="1122">
      <pivotArea collapsedLevelsAreSubtotals="1" fieldPosition="0">
        <references count="1">
          <reference field="13" count="1">
            <x v="35"/>
          </reference>
        </references>
      </pivotArea>
    </format>
    <format dxfId="1121">
      <pivotArea collapsedLevelsAreSubtotals="1" fieldPosition="0">
        <references count="2">
          <reference field="12" count="1">
            <x v="29"/>
          </reference>
          <reference field="13" count="1" selected="0">
            <x v="35"/>
          </reference>
        </references>
      </pivotArea>
    </format>
    <format dxfId="1120">
      <pivotArea collapsedLevelsAreSubtotals="1" fieldPosition="0">
        <references count="1">
          <reference field="13" count="1">
            <x v="36"/>
          </reference>
        </references>
      </pivotArea>
    </format>
    <format dxfId="1119">
      <pivotArea collapsedLevelsAreSubtotals="1" fieldPosition="0">
        <references count="2">
          <reference field="12" count="2">
            <x v="30"/>
            <x v="63"/>
          </reference>
          <reference field="13" count="1" selected="0">
            <x v="36"/>
          </reference>
        </references>
      </pivotArea>
    </format>
    <format dxfId="1118">
      <pivotArea collapsedLevelsAreSubtotals="1" fieldPosition="0">
        <references count="1">
          <reference field="13" count="1">
            <x v="37"/>
          </reference>
        </references>
      </pivotArea>
    </format>
    <format dxfId="1117">
      <pivotArea collapsedLevelsAreSubtotals="1" fieldPosition="0">
        <references count="2">
          <reference field="12" count="1">
            <x v="31"/>
          </reference>
          <reference field="13" count="1" selected="0">
            <x v="37"/>
          </reference>
        </references>
      </pivotArea>
    </format>
    <format dxfId="1116">
      <pivotArea collapsedLevelsAreSubtotals="1" fieldPosition="0">
        <references count="1">
          <reference field="13" count="1">
            <x v="38"/>
          </reference>
        </references>
      </pivotArea>
    </format>
    <format dxfId="1115">
      <pivotArea collapsedLevelsAreSubtotals="1" fieldPosition="0">
        <references count="2">
          <reference field="12" count="1">
            <x v="31"/>
          </reference>
          <reference field="13" count="1" selected="0">
            <x v="38"/>
          </reference>
        </references>
      </pivotArea>
    </format>
    <format dxfId="1114">
      <pivotArea collapsedLevelsAreSubtotals="1" fieldPosition="0">
        <references count="1">
          <reference field="13" count="1">
            <x v="39"/>
          </reference>
        </references>
      </pivotArea>
    </format>
    <format dxfId="1113">
      <pivotArea collapsedLevelsAreSubtotals="1" fieldPosition="0">
        <references count="2">
          <reference field="12" count="1">
            <x v="31"/>
          </reference>
          <reference field="13" count="1" selected="0">
            <x v="39"/>
          </reference>
        </references>
      </pivotArea>
    </format>
    <format dxfId="1112">
      <pivotArea collapsedLevelsAreSubtotals="1" fieldPosition="0">
        <references count="1">
          <reference field="13" count="1">
            <x v="40"/>
          </reference>
        </references>
      </pivotArea>
    </format>
    <format dxfId="1111">
      <pivotArea collapsedLevelsAreSubtotals="1" fieldPosition="0">
        <references count="2">
          <reference field="12" count="1">
            <x v="36"/>
          </reference>
          <reference field="13" count="1" selected="0">
            <x v="40"/>
          </reference>
        </references>
      </pivotArea>
    </format>
    <format dxfId="1110">
      <pivotArea collapsedLevelsAreSubtotals="1" fieldPosition="0">
        <references count="1">
          <reference field="13" count="1">
            <x v="41"/>
          </reference>
        </references>
      </pivotArea>
    </format>
    <format dxfId="1109">
      <pivotArea collapsedLevelsAreSubtotals="1" fieldPosition="0">
        <references count="2">
          <reference field="12" count="1">
            <x v="37"/>
          </reference>
          <reference field="13" count="1" selected="0">
            <x v="41"/>
          </reference>
        </references>
      </pivotArea>
    </format>
    <format dxfId="1108">
      <pivotArea collapsedLevelsAreSubtotals="1" fieldPosition="0">
        <references count="1">
          <reference field="13" count="1">
            <x v="42"/>
          </reference>
        </references>
      </pivotArea>
    </format>
    <format dxfId="1107">
      <pivotArea collapsedLevelsAreSubtotals="1" fieldPosition="0">
        <references count="2">
          <reference field="12" count="1">
            <x v="34"/>
          </reference>
          <reference field="13" count="1" selected="0">
            <x v="42"/>
          </reference>
        </references>
      </pivotArea>
    </format>
    <format dxfId="1106">
      <pivotArea collapsedLevelsAreSubtotals="1" fieldPosition="0">
        <references count="1">
          <reference field="13" count="1">
            <x v="43"/>
          </reference>
        </references>
      </pivotArea>
    </format>
    <format dxfId="1105">
      <pivotArea collapsedLevelsAreSubtotals="1" fieldPosition="0">
        <references count="2">
          <reference field="12" count="2">
            <x v="40"/>
            <x v="61"/>
          </reference>
          <reference field="13" count="1" selected="0">
            <x v="43"/>
          </reference>
        </references>
      </pivotArea>
    </format>
    <format dxfId="1104">
      <pivotArea collapsedLevelsAreSubtotals="1" fieldPosition="0">
        <references count="1">
          <reference field="13" count="1">
            <x v="44"/>
          </reference>
        </references>
      </pivotArea>
    </format>
    <format dxfId="1103">
      <pivotArea collapsedLevelsAreSubtotals="1" fieldPosition="0">
        <references count="2">
          <reference field="12" count="1">
            <x v="17"/>
          </reference>
          <reference field="13" count="1" selected="0">
            <x v="44"/>
          </reference>
        </references>
      </pivotArea>
    </format>
    <format dxfId="1102">
      <pivotArea collapsedLevelsAreSubtotals="1" fieldPosition="0">
        <references count="1">
          <reference field="13" count="1">
            <x v="45"/>
          </reference>
        </references>
      </pivotArea>
    </format>
    <format dxfId="1101">
      <pivotArea collapsedLevelsAreSubtotals="1" fieldPosition="0">
        <references count="2">
          <reference field="12" count="1">
            <x v="40"/>
          </reference>
          <reference field="13" count="1" selected="0">
            <x v="45"/>
          </reference>
        </references>
      </pivotArea>
    </format>
    <format dxfId="1100">
      <pivotArea collapsedLevelsAreSubtotals="1" fieldPosition="0">
        <references count="1">
          <reference field="13" count="1">
            <x v="46"/>
          </reference>
        </references>
      </pivotArea>
    </format>
    <format dxfId="1099">
      <pivotArea collapsedLevelsAreSubtotals="1" fieldPosition="0">
        <references count="2">
          <reference field="12" count="1">
            <x v="8"/>
          </reference>
          <reference field="13" count="1" selected="0">
            <x v="46"/>
          </reference>
        </references>
      </pivotArea>
    </format>
    <format dxfId="1098">
      <pivotArea collapsedLevelsAreSubtotals="1" fieldPosition="0">
        <references count="1">
          <reference field="13" count="1">
            <x v="47"/>
          </reference>
        </references>
      </pivotArea>
    </format>
    <format dxfId="1097">
      <pivotArea collapsedLevelsAreSubtotals="1" fieldPosition="0">
        <references count="2">
          <reference field="12" count="4">
            <x v="2"/>
            <x v="10"/>
            <x v="44"/>
            <x v="55"/>
          </reference>
          <reference field="13" count="1" selected="0">
            <x v="47"/>
          </reference>
        </references>
      </pivotArea>
    </format>
    <format dxfId="1096">
      <pivotArea collapsedLevelsAreSubtotals="1" fieldPosition="0">
        <references count="1">
          <reference field="13" count="1">
            <x v="48"/>
          </reference>
        </references>
      </pivotArea>
    </format>
    <format dxfId="1095">
      <pivotArea collapsedLevelsAreSubtotals="1" fieldPosition="0">
        <references count="2">
          <reference field="12" count="2">
            <x v="9"/>
            <x v="34"/>
          </reference>
          <reference field="13" count="1" selected="0">
            <x v="48"/>
          </reference>
        </references>
      </pivotArea>
    </format>
    <format dxfId="1094">
      <pivotArea collapsedLevelsAreSubtotals="1" fieldPosition="0">
        <references count="1">
          <reference field="13" count="1">
            <x v="49"/>
          </reference>
        </references>
      </pivotArea>
    </format>
    <format dxfId="1093">
      <pivotArea collapsedLevelsAreSubtotals="1" fieldPosition="0">
        <references count="2">
          <reference field="12" count="1">
            <x v="38"/>
          </reference>
          <reference field="13" count="1" selected="0">
            <x v="49"/>
          </reference>
        </references>
      </pivotArea>
    </format>
    <format dxfId="1092">
      <pivotArea collapsedLevelsAreSubtotals="1" fieldPosition="0">
        <references count="1">
          <reference field="13" count="1">
            <x v="50"/>
          </reference>
        </references>
      </pivotArea>
    </format>
    <format dxfId="1091">
      <pivotArea collapsedLevelsAreSubtotals="1" fieldPosition="0">
        <references count="2">
          <reference field="12" count="1">
            <x v="34"/>
          </reference>
          <reference field="13" count="1" selected="0">
            <x v="50"/>
          </reference>
        </references>
      </pivotArea>
    </format>
    <format dxfId="1090">
      <pivotArea collapsedLevelsAreSubtotals="1" fieldPosition="0">
        <references count="1">
          <reference field="13" count="1">
            <x v="51"/>
          </reference>
        </references>
      </pivotArea>
    </format>
    <format dxfId="1089">
      <pivotArea collapsedLevelsAreSubtotals="1" fieldPosition="0">
        <references count="2">
          <reference field="12" count="2">
            <x v="37"/>
            <x v="57"/>
          </reference>
          <reference field="13" count="1" selected="0">
            <x v="51"/>
          </reference>
        </references>
      </pivotArea>
    </format>
    <format dxfId="1088">
      <pivotArea collapsedLevelsAreSubtotals="1" fieldPosition="0">
        <references count="1">
          <reference field="13" count="1">
            <x v="52"/>
          </reference>
        </references>
      </pivotArea>
    </format>
    <format dxfId="1087">
      <pivotArea collapsedLevelsAreSubtotals="1" fieldPosition="0">
        <references count="2">
          <reference field="12" count="2">
            <x v="1"/>
            <x v="28"/>
          </reference>
          <reference field="13" count="1" selected="0">
            <x v="52"/>
          </reference>
        </references>
      </pivotArea>
    </format>
    <format dxfId="1086">
      <pivotArea collapsedLevelsAreSubtotals="1" fieldPosition="0">
        <references count="1">
          <reference field="13" count="1">
            <x v="53"/>
          </reference>
        </references>
      </pivotArea>
    </format>
    <format dxfId="1085">
      <pivotArea collapsedLevelsAreSubtotals="1" fieldPosition="0">
        <references count="2">
          <reference field="12" count="1">
            <x v="0"/>
          </reference>
          <reference field="13" count="1" selected="0">
            <x v="53"/>
          </reference>
        </references>
      </pivotArea>
    </format>
    <format dxfId="1084">
      <pivotArea collapsedLevelsAreSubtotals="1" fieldPosition="0">
        <references count="1">
          <reference field="13" count="1">
            <x v="54"/>
          </reference>
        </references>
      </pivotArea>
    </format>
    <format dxfId="1083">
      <pivotArea collapsedLevelsAreSubtotals="1" fieldPosition="0">
        <references count="2">
          <reference field="12" count="3">
            <x v="11"/>
            <x v="27"/>
            <x v="36"/>
          </reference>
          <reference field="13" count="1" selected="0">
            <x v="54"/>
          </reference>
        </references>
      </pivotArea>
    </format>
    <format dxfId="1082">
      <pivotArea collapsedLevelsAreSubtotals="1" fieldPosition="0">
        <references count="1">
          <reference field="13" count="1">
            <x v="106"/>
          </reference>
        </references>
      </pivotArea>
    </format>
    <format dxfId="1081">
      <pivotArea collapsedLevelsAreSubtotals="1" fieldPosition="0">
        <references count="2">
          <reference field="12" count="1">
            <x v="39"/>
          </reference>
          <reference field="13" count="1" selected="0">
            <x v="106"/>
          </reference>
        </references>
      </pivotArea>
    </format>
    <format dxfId="1080">
      <pivotArea collapsedLevelsAreSubtotals="1" fieldPosition="0">
        <references count="1">
          <reference field="13" count="1">
            <x v="55"/>
          </reference>
        </references>
      </pivotArea>
    </format>
    <format dxfId="1079">
      <pivotArea collapsedLevelsAreSubtotals="1" fieldPosition="0">
        <references count="2">
          <reference field="12" count="1">
            <x v="41"/>
          </reference>
          <reference field="13" count="1" selected="0">
            <x v="55"/>
          </reference>
        </references>
      </pivotArea>
    </format>
    <format dxfId="1078">
      <pivotArea collapsedLevelsAreSubtotals="1" fieldPosition="0">
        <references count="1">
          <reference field="13" count="1">
            <x v="56"/>
          </reference>
        </references>
      </pivotArea>
    </format>
    <format dxfId="1077">
      <pivotArea collapsedLevelsAreSubtotals="1" fieldPosition="0">
        <references count="2">
          <reference field="12" count="1">
            <x v="49"/>
          </reference>
          <reference field="13" count="1" selected="0">
            <x v="56"/>
          </reference>
        </references>
      </pivotArea>
    </format>
    <format dxfId="1076">
      <pivotArea collapsedLevelsAreSubtotals="1" fieldPosition="0">
        <references count="1">
          <reference field="13" count="1">
            <x v="57"/>
          </reference>
        </references>
      </pivotArea>
    </format>
    <format dxfId="1075">
      <pivotArea collapsedLevelsAreSubtotals="1" fieldPosition="0">
        <references count="2">
          <reference field="12" count="1">
            <x v="55"/>
          </reference>
          <reference field="13" count="1" selected="0">
            <x v="57"/>
          </reference>
        </references>
      </pivotArea>
    </format>
    <format dxfId="1074">
      <pivotArea collapsedLevelsAreSubtotals="1" fieldPosition="0">
        <references count="1">
          <reference field="13" count="1">
            <x v="58"/>
          </reference>
        </references>
      </pivotArea>
    </format>
    <format dxfId="1073">
      <pivotArea collapsedLevelsAreSubtotals="1" fieldPosition="0">
        <references count="2">
          <reference field="12" count="1">
            <x v="48"/>
          </reference>
          <reference field="13" count="1" selected="0">
            <x v="58"/>
          </reference>
        </references>
      </pivotArea>
    </format>
    <format dxfId="1072">
      <pivotArea collapsedLevelsAreSubtotals="1" fieldPosition="0">
        <references count="1">
          <reference field="13" count="1">
            <x v="59"/>
          </reference>
        </references>
      </pivotArea>
    </format>
    <format dxfId="1071">
      <pivotArea collapsedLevelsAreSubtotals="1" fieldPosition="0">
        <references count="2">
          <reference field="12" count="2">
            <x v="11"/>
            <x v="36"/>
          </reference>
          <reference field="13" count="1" selected="0">
            <x v="59"/>
          </reference>
        </references>
      </pivotArea>
    </format>
    <format dxfId="1070">
      <pivotArea collapsedLevelsAreSubtotals="1" fieldPosition="0">
        <references count="1">
          <reference field="13" count="1">
            <x v="60"/>
          </reference>
        </references>
      </pivotArea>
    </format>
    <format dxfId="1069">
      <pivotArea collapsedLevelsAreSubtotals="1" fieldPosition="0">
        <references count="2">
          <reference field="12" count="1">
            <x v="35"/>
          </reference>
          <reference field="13" count="1" selected="0">
            <x v="60"/>
          </reference>
        </references>
      </pivotArea>
    </format>
    <format dxfId="1068">
      <pivotArea collapsedLevelsAreSubtotals="1" fieldPosition="0">
        <references count="1">
          <reference field="13" count="1">
            <x v="61"/>
          </reference>
        </references>
      </pivotArea>
    </format>
    <format dxfId="1067">
      <pivotArea collapsedLevelsAreSubtotals="1" fieldPosition="0">
        <references count="2">
          <reference field="12" count="1">
            <x v="31"/>
          </reference>
          <reference field="13" count="1" selected="0">
            <x v="61"/>
          </reference>
        </references>
      </pivotArea>
    </format>
    <format dxfId="1066">
      <pivotArea collapsedLevelsAreSubtotals="1" fieldPosition="0">
        <references count="1">
          <reference field="13" count="1">
            <x v="107"/>
          </reference>
        </references>
      </pivotArea>
    </format>
    <format dxfId="1065">
      <pivotArea collapsedLevelsAreSubtotals="1" fieldPosition="0">
        <references count="2">
          <reference field="12" count="1">
            <x v="31"/>
          </reference>
          <reference field="13" count="1" selected="0">
            <x v="107"/>
          </reference>
        </references>
      </pivotArea>
    </format>
    <format dxfId="1064">
      <pivotArea collapsedLevelsAreSubtotals="1" fieldPosition="0">
        <references count="1">
          <reference field="13" count="1">
            <x v="62"/>
          </reference>
        </references>
      </pivotArea>
    </format>
    <format dxfId="1063">
      <pivotArea collapsedLevelsAreSubtotals="1" fieldPosition="0">
        <references count="2">
          <reference field="12" count="2">
            <x v="19"/>
            <x v="39"/>
          </reference>
          <reference field="13" count="1" selected="0">
            <x v="62"/>
          </reference>
        </references>
      </pivotArea>
    </format>
    <format dxfId="1062">
      <pivotArea collapsedLevelsAreSubtotals="1" fieldPosition="0">
        <references count="1">
          <reference field="13" count="1">
            <x v="108"/>
          </reference>
        </references>
      </pivotArea>
    </format>
    <format dxfId="1061">
      <pivotArea collapsedLevelsAreSubtotals="1" fieldPosition="0">
        <references count="2">
          <reference field="12" count="1">
            <x v="31"/>
          </reference>
          <reference field="13" count="1" selected="0">
            <x v="108"/>
          </reference>
        </references>
      </pivotArea>
    </format>
    <format dxfId="1060">
      <pivotArea collapsedLevelsAreSubtotals="1" fieldPosition="0">
        <references count="1">
          <reference field="13" count="1">
            <x v="63"/>
          </reference>
        </references>
      </pivotArea>
    </format>
    <format dxfId="1059">
      <pivotArea collapsedLevelsAreSubtotals="1" fieldPosition="0">
        <references count="2">
          <reference field="12" count="1">
            <x v="41"/>
          </reference>
          <reference field="13" count="1" selected="0">
            <x v="63"/>
          </reference>
        </references>
      </pivotArea>
    </format>
    <format dxfId="1058">
      <pivotArea collapsedLevelsAreSubtotals="1" fieldPosition="0">
        <references count="1">
          <reference field="13" count="1">
            <x v="64"/>
          </reference>
        </references>
      </pivotArea>
    </format>
    <format dxfId="1057">
      <pivotArea collapsedLevelsAreSubtotals="1" fieldPosition="0">
        <references count="2">
          <reference field="12" count="1">
            <x v="41"/>
          </reference>
          <reference field="13" count="1" selected="0">
            <x v="64"/>
          </reference>
        </references>
      </pivotArea>
    </format>
    <format dxfId="1056">
      <pivotArea collapsedLevelsAreSubtotals="1" fieldPosition="0">
        <references count="1">
          <reference field="13" count="1">
            <x v="65"/>
          </reference>
        </references>
      </pivotArea>
    </format>
    <format dxfId="1055">
      <pivotArea collapsedLevelsAreSubtotals="1" fieldPosition="0">
        <references count="2">
          <reference field="12" count="2">
            <x v="26"/>
            <x v="51"/>
          </reference>
          <reference field="13" count="1" selected="0">
            <x v="65"/>
          </reference>
        </references>
      </pivotArea>
    </format>
    <format dxfId="1054">
      <pivotArea collapsedLevelsAreSubtotals="1" fieldPosition="0">
        <references count="1">
          <reference field="13" count="1">
            <x v="66"/>
          </reference>
        </references>
      </pivotArea>
    </format>
    <format dxfId="1053">
      <pivotArea collapsedLevelsAreSubtotals="1" fieldPosition="0">
        <references count="2">
          <reference field="12" count="1">
            <x v="21"/>
          </reference>
          <reference field="13" count="1" selected="0">
            <x v="66"/>
          </reference>
        </references>
      </pivotArea>
    </format>
    <format dxfId="1052">
      <pivotArea collapsedLevelsAreSubtotals="1" fieldPosition="0">
        <references count="1">
          <reference field="13" count="1">
            <x v="67"/>
          </reference>
        </references>
      </pivotArea>
    </format>
    <format dxfId="1051">
      <pivotArea collapsedLevelsAreSubtotals="1" fieldPosition="0">
        <references count="2">
          <reference field="12" count="1">
            <x v="35"/>
          </reference>
          <reference field="13" count="1" selected="0">
            <x v="67"/>
          </reference>
        </references>
      </pivotArea>
    </format>
    <format dxfId="1050">
      <pivotArea collapsedLevelsAreSubtotals="1" fieldPosition="0">
        <references count="1">
          <reference field="13" count="1">
            <x v="68"/>
          </reference>
        </references>
      </pivotArea>
    </format>
    <format dxfId="1049">
      <pivotArea collapsedLevelsAreSubtotals="1" fieldPosition="0">
        <references count="2">
          <reference field="12" count="2">
            <x v="3"/>
            <x v="46"/>
          </reference>
          <reference field="13" count="1" selected="0">
            <x v="68"/>
          </reference>
        </references>
      </pivotArea>
    </format>
    <format dxfId="1048">
      <pivotArea collapsedLevelsAreSubtotals="1" fieldPosition="0">
        <references count="1">
          <reference field="13" count="1">
            <x v="69"/>
          </reference>
        </references>
      </pivotArea>
    </format>
    <format dxfId="1047">
      <pivotArea collapsedLevelsAreSubtotals="1" fieldPosition="0">
        <references count="2">
          <reference field="12" count="1">
            <x v="35"/>
          </reference>
          <reference field="13" count="1" selected="0">
            <x v="69"/>
          </reference>
        </references>
      </pivotArea>
    </format>
    <format dxfId="1046">
      <pivotArea collapsedLevelsAreSubtotals="1" fieldPosition="0">
        <references count="1">
          <reference field="13" count="1">
            <x v="70"/>
          </reference>
        </references>
      </pivotArea>
    </format>
    <format dxfId="1045">
      <pivotArea collapsedLevelsAreSubtotals="1" fieldPosition="0">
        <references count="2">
          <reference field="12" count="1">
            <x v="54"/>
          </reference>
          <reference field="13" count="1" selected="0">
            <x v="70"/>
          </reference>
        </references>
      </pivotArea>
    </format>
    <format dxfId="1044">
      <pivotArea collapsedLevelsAreSubtotals="1" fieldPosition="0">
        <references count="1">
          <reference field="13" count="1">
            <x v="71"/>
          </reference>
        </references>
      </pivotArea>
    </format>
    <format dxfId="1043">
      <pivotArea collapsedLevelsAreSubtotals="1" fieldPosition="0">
        <references count="2">
          <reference field="12" count="1">
            <x v="34"/>
          </reference>
          <reference field="13" count="1" selected="0">
            <x v="71"/>
          </reference>
        </references>
      </pivotArea>
    </format>
    <format dxfId="1042">
      <pivotArea collapsedLevelsAreSubtotals="1" fieldPosition="0">
        <references count="1">
          <reference field="13" count="1">
            <x v="72"/>
          </reference>
        </references>
      </pivotArea>
    </format>
    <format dxfId="1041">
      <pivotArea collapsedLevelsAreSubtotals="1" fieldPosition="0">
        <references count="2">
          <reference field="12" count="2">
            <x v="12"/>
            <x v="65"/>
          </reference>
          <reference field="13" count="1" selected="0">
            <x v="72"/>
          </reference>
        </references>
      </pivotArea>
    </format>
    <format dxfId="1040">
      <pivotArea collapsedLevelsAreSubtotals="1" fieldPosition="0">
        <references count="1">
          <reference field="13" count="1">
            <x v="73"/>
          </reference>
        </references>
      </pivotArea>
    </format>
    <format dxfId="1039">
      <pivotArea collapsedLevelsAreSubtotals="1" fieldPosition="0">
        <references count="2">
          <reference field="12" count="2">
            <x v="55"/>
            <x v="56"/>
          </reference>
          <reference field="13" count="1" selected="0">
            <x v="73"/>
          </reference>
        </references>
      </pivotArea>
    </format>
    <format dxfId="1038">
      <pivotArea collapsedLevelsAreSubtotals="1" fieldPosition="0">
        <references count="1">
          <reference field="13" count="1">
            <x v="74"/>
          </reference>
        </references>
      </pivotArea>
    </format>
    <format dxfId="1037">
      <pivotArea collapsedLevelsAreSubtotals="1" fieldPosition="0">
        <references count="2">
          <reference field="12" count="3">
            <x v="58"/>
            <x v="59"/>
            <x v="61"/>
          </reference>
          <reference field="13" count="1" selected="0">
            <x v="74"/>
          </reference>
        </references>
      </pivotArea>
    </format>
    <format dxfId="1036">
      <pivotArea collapsedLevelsAreSubtotals="1" fieldPosition="0">
        <references count="1">
          <reference field="13" count="1">
            <x v="75"/>
          </reference>
        </references>
      </pivotArea>
    </format>
    <format dxfId="1035">
      <pivotArea collapsedLevelsAreSubtotals="1" fieldPosition="0">
        <references count="2">
          <reference field="12" count="3">
            <x v="14"/>
            <x v="41"/>
            <x v="58"/>
          </reference>
          <reference field="13" count="1" selected="0">
            <x v="75"/>
          </reference>
        </references>
      </pivotArea>
    </format>
    <format dxfId="1034">
      <pivotArea collapsedLevelsAreSubtotals="1" fieldPosition="0">
        <references count="1">
          <reference field="13" count="1">
            <x v="76"/>
          </reference>
        </references>
      </pivotArea>
    </format>
    <format dxfId="1033">
      <pivotArea collapsedLevelsAreSubtotals="1" fieldPosition="0">
        <references count="2">
          <reference field="12" count="5">
            <x v="56"/>
            <x v="57"/>
            <x v="58"/>
            <x v="59"/>
            <x v="64"/>
          </reference>
          <reference field="13" count="1" selected="0">
            <x v="76"/>
          </reference>
        </references>
      </pivotArea>
    </format>
    <format dxfId="1032">
      <pivotArea collapsedLevelsAreSubtotals="1" fieldPosition="0">
        <references count="1">
          <reference field="13" count="1">
            <x v="77"/>
          </reference>
        </references>
      </pivotArea>
    </format>
    <format dxfId="1031">
      <pivotArea collapsedLevelsAreSubtotals="1" fieldPosition="0">
        <references count="2">
          <reference field="12" count="1">
            <x v="35"/>
          </reference>
          <reference field="13" count="1" selected="0">
            <x v="77"/>
          </reference>
        </references>
      </pivotArea>
    </format>
    <format dxfId="1030">
      <pivotArea collapsedLevelsAreSubtotals="1" fieldPosition="0">
        <references count="1">
          <reference field="13" count="1">
            <x v="78"/>
          </reference>
        </references>
      </pivotArea>
    </format>
    <format dxfId="1029">
      <pivotArea collapsedLevelsAreSubtotals="1" fieldPosition="0">
        <references count="2">
          <reference field="12" count="2">
            <x v="33"/>
            <x v="59"/>
          </reference>
          <reference field="13" count="1" selected="0">
            <x v="78"/>
          </reference>
        </references>
      </pivotArea>
    </format>
    <format dxfId="1028">
      <pivotArea collapsedLevelsAreSubtotals="1" fieldPosition="0">
        <references count="1">
          <reference field="13" count="1">
            <x v="79"/>
          </reference>
        </references>
      </pivotArea>
    </format>
    <format dxfId="1027">
      <pivotArea collapsedLevelsAreSubtotals="1" fieldPosition="0">
        <references count="2">
          <reference field="12" count="1">
            <x v="57"/>
          </reference>
          <reference field="13" count="1" selected="0">
            <x v="79"/>
          </reference>
        </references>
      </pivotArea>
    </format>
    <format dxfId="1026">
      <pivotArea collapsedLevelsAreSubtotals="1" fieldPosition="0">
        <references count="1">
          <reference field="13" count="1">
            <x v="80"/>
          </reference>
        </references>
      </pivotArea>
    </format>
    <format dxfId="1025">
      <pivotArea collapsedLevelsAreSubtotals="1" fieldPosition="0">
        <references count="2">
          <reference field="12" count="1">
            <x v="38"/>
          </reference>
          <reference field="13" count="1" selected="0">
            <x v="80"/>
          </reference>
        </references>
      </pivotArea>
    </format>
    <format dxfId="1024">
      <pivotArea collapsedLevelsAreSubtotals="1" fieldPosition="0">
        <references count="1">
          <reference field="13" count="1">
            <x v="81"/>
          </reference>
        </references>
      </pivotArea>
    </format>
    <format dxfId="1023">
      <pivotArea collapsedLevelsAreSubtotals="1" fieldPosition="0">
        <references count="2">
          <reference field="12" count="2">
            <x v="57"/>
            <x v="58"/>
          </reference>
          <reference field="13" count="1" selected="0">
            <x v="81"/>
          </reference>
        </references>
      </pivotArea>
    </format>
    <format dxfId="1022">
      <pivotArea collapsedLevelsAreSubtotals="1" fieldPosition="0">
        <references count="1">
          <reference field="13" count="1">
            <x v="82"/>
          </reference>
        </references>
      </pivotArea>
    </format>
    <format dxfId="1021">
      <pivotArea collapsedLevelsAreSubtotals="1" fieldPosition="0">
        <references count="2">
          <reference field="12" count="1">
            <x v="57"/>
          </reference>
          <reference field="13" count="1" selected="0">
            <x v="82"/>
          </reference>
        </references>
      </pivotArea>
    </format>
    <format dxfId="1020">
      <pivotArea collapsedLevelsAreSubtotals="1" fieldPosition="0">
        <references count="1">
          <reference field="13" count="1">
            <x v="83"/>
          </reference>
        </references>
      </pivotArea>
    </format>
    <format dxfId="1019">
      <pivotArea collapsedLevelsAreSubtotals="1" fieldPosition="0">
        <references count="2">
          <reference field="12" count="2">
            <x v="38"/>
            <x v="59"/>
          </reference>
          <reference field="13" count="1" selected="0">
            <x v="83"/>
          </reference>
        </references>
      </pivotArea>
    </format>
    <format dxfId="1018">
      <pivotArea collapsedLevelsAreSubtotals="1" fieldPosition="0">
        <references count="1">
          <reference field="13" count="1">
            <x v="84"/>
          </reference>
        </references>
      </pivotArea>
    </format>
    <format dxfId="1017">
      <pivotArea collapsedLevelsAreSubtotals="1" fieldPosition="0">
        <references count="2">
          <reference field="12" count="5">
            <x v="9"/>
            <x v="34"/>
            <x v="58"/>
            <x v="59"/>
            <x v="60"/>
          </reference>
          <reference field="13" count="1" selected="0">
            <x v="84"/>
          </reference>
        </references>
      </pivotArea>
    </format>
    <format dxfId="1016">
      <pivotArea collapsedLevelsAreSubtotals="1" fieldPosition="0">
        <references count="1">
          <reference field="13" count="1">
            <x v="85"/>
          </reference>
        </references>
      </pivotArea>
    </format>
    <format dxfId="1015">
      <pivotArea collapsedLevelsAreSubtotals="1" fieldPosition="0">
        <references count="2">
          <reference field="12" count="1">
            <x v="1"/>
          </reference>
          <reference field="13" count="1" selected="0">
            <x v="85"/>
          </reference>
        </references>
      </pivotArea>
    </format>
    <format dxfId="1014">
      <pivotArea collapsedLevelsAreSubtotals="1" fieldPosition="0">
        <references count="1">
          <reference field="13" count="1">
            <x v="86"/>
          </reference>
        </references>
      </pivotArea>
    </format>
    <format dxfId="1013">
      <pivotArea collapsedLevelsAreSubtotals="1" fieldPosition="0">
        <references count="2">
          <reference field="12" count="1">
            <x v="45"/>
          </reference>
          <reference field="13" count="1" selected="0">
            <x v="86"/>
          </reference>
        </references>
      </pivotArea>
    </format>
    <format dxfId="1012">
      <pivotArea collapsedLevelsAreSubtotals="1" fieldPosition="0">
        <references count="1">
          <reference field="13" count="1">
            <x v="87"/>
          </reference>
        </references>
      </pivotArea>
    </format>
    <format dxfId="1011">
      <pivotArea collapsedLevelsAreSubtotals="1" fieldPosition="0">
        <references count="2">
          <reference field="12" count="1">
            <x v="34"/>
          </reference>
          <reference field="13" count="1" selected="0">
            <x v="87"/>
          </reference>
        </references>
      </pivotArea>
    </format>
    <format dxfId="1010">
      <pivotArea collapsedLevelsAreSubtotals="1" fieldPosition="0">
        <references count="1">
          <reference field="13" count="1">
            <x v="88"/>
          </reference>
        </references>
      </pivotArea>
    </format>
    <format dxfId="1009">
      <pivotArea collapsedLevelsAreSubtotals="1" fieldPosition="0">
        <references count="2">
          <reference field="12" count="2">
            <x v="24"/>
            <x v="51"/>
          </reference>
          <reference field="13" count="1" selected="0">
            <x v="88"/>
          </reference>
        </references>
      </pivotArea>
    </format>
    <format dxfId="1008">
      <pivotArea collapsedLevelsAreSubtotals="1" fieldPosition="0">
        <references count="1">
          <reference field="13" count="1">
            <x v="89"/>
          </reference>
        </references>
      </pivotArea>
    </format>
    <format dxfId="1007">
      <pivotArea collapsedLevelsAreSubtotals="1" fieldPosition="0">
        <references count="2">
          <reference field="12" count="2">
            <x v="33"/>
            <x v="61"/>
          </reference>
          <reference field="13" count="1" selected="0">
            <x v="89"/>
          </reference>
        </references>
      </pivotArea>
    </format>
    <format dxfId="1006">
      <pivotArea collapsedLevelsAreSubtotals="1" fieldPosition="0">
        <references count="1">
          <reference field="13" count="1">
            <x v="90"/>
          </reference>
        </references>
      </pivotArea>
    </format>
    <format dxfId="1005">
      <pivotArea collapsedLevelsAreSubtotals="1" fieldPosition="0">
        <references count="2">
          <reference field="12" count="5">
            <x v="1"/>
            <x v="9"/>
            <x v="34"/>
            <x v="61"/>
            <x v="63"/>
          </reference>
          <reference field="13" count="1" selected="0">
            <x v="90"/>
          </reference>
        </references>
      </pivotArea>
    </format>
    <format dxfId="1004">
      <pivotArea collapsedLevelsAreSubtotals="1" fieldPosition="0">
        <references count="1">
          <reference field="13" count="1">
            <x v="91"/>
          </reference>
        </references>
      </pivotArea>
    </format>
    <format dxfId="1003">
      <pivotArea collapsedLevelsAreSubtotals="1" fieldPosition="0">
        <references count="2">
          <reference field="12" count="1">
            <x v="58"/>
          </reference>
          <reference field="13" count="1" selected="0">
            <x v="91"/>
          </reference>
        </references>
      </pivotArea>
    </format>
    <format dxfId="1002">
      <pivotArea collapsedLevelsAreSubtotals="1" fieldPosition="0">
        <references count="1">
          <reference field="13" count="1">
            <x v="92"/>
          </reference>
        </references>
      </pivotArea>
    </format>
    <format dxfId="1001">
      <pivotArea collapsedLevelsAreSubtotals="1" fieldPosition="0">
        <references count="2">
          <reference field="12" count="3">
            <x v="9"/>
            <x v="25"/>
            <x v="51"/>
          </reference>
          <reference field="13" count="1" selected="0">
            <x v="92"/>
          </reference>
        </references>
      </pivotArea>
    </format>
    <format dxfId="1000">
      <pivotArea collapsedLevelsAreSubtotals="1" fieldPosition="0">
        <references count="1">
          <reference field="13" count="1">
            <x v="93"/>
          </reference>
        </references>
      </pivotArea>
    </format>
    <format dxfId="999">
      <pivotArea collapsedLevelsAreSubtotals="1" fieldPosition="0">
        <references count="2">
          <reference field="12" count="2">
            <x v="16"/>
            <x v="51"/>
          </reference>
          <reference field="13" count="1" selected="0">
            <x v="93"/>
          </reference>
        </references>
      </pivotArea>
    </format>
    <format dxfId="998">
      <pivotArea collapsedLevelsAreSubtotals="1" fieldPosition="0">
        <references count="1">
          <reference field="13" count="1">
            <x v="94"/>
          </reference>
        </references>
      </pivotArea>
    </format>
    <format dxfId="997">
      <pivotArea collapsedLevelsAreSubtotals="1" fieldPosition="0">
        <references count="2">
          <reference field="12" count="1">
            <x v="35"/>
          </reference>
          <reference field="13" count="1" selected="0">
            <x v="94"/>
          </reference>
        </references>
      </pivotArea>
    </format>
    <format dxfId="996">
      <pivotArea collapsedLevelsAreSubtotals="1" fieldPosition="0">
        <references count="1">
          <reference field="13" count="1">
            <x v="95"/>
          </reference>
        </references>
      </pivotArea>
    </format>
    <format dxfId="995">
      <pivotArea collapsedLevelsAreSubtotals="1" fieldPosition="0">
        <references count="2">
          <reference field="12" count="1">
            <x v="50"/>
          </reference>
          <reference field="13" count="1" selected="0">
            <x v="95"/>
          </reference>
        </references>
      </pivotArea>
    </format>
    <format dxfId="994">
      <pivotArea collapsedLevelsAreSubtotals="1" fieldPosition="0">
        <references count="1">
          <reference field="13" count="1">
            <x v="96"/>
          </reference>
        </references>
      </pivotArea>
    </format>
    <format dxfId="993">
      <pivotArea collapsedLevelsAreSubtotals="1" fieldPosition="0">
        <references count="2">
          <reference field="12" count="1">
            <x v="61"/>
          </reference>
          <reference field="13" count="1" selected="0">
            <x v="96"/>
          </reference>
        </references>
      </pivotArea>
    </format>
    <format dxfId="992">
      <pivotArea collapsedLevelsAreSubtotals="1" fieldPosition="0">
        <references count="1">
          <reference field="13" count="1">
            <x v="97"/>
          </reference>
        </references>
      </pivotArea>
    </format>
    <format dxfId="991">
      <pivotArea collapsedLevelsAreSubtotals="1" fieldPosition="0">
        <references count="2">
          <reference field="12" count="2">
            <x v="13"/>
            <x v="61"/>
          </reference>
          <reference field="13" count="1" selected="0">
            <x v="97"/>
          </reference>
        </references>
      </pivotArea>
    </format>
    <format dxfId="990">
      <pivotArea collapsedLevelsAreSubtotals="1" fieldPosition="0">
        <references count="1">
          <reference field="13" count="1">
            <x v="98"/>
          </reference>
        </references>
      </pivotArea>
    </format>
    <format dxfId="989">
      <pivotArea collapsedLevelsAreSubtotals="1" fieldPosition="0">
        <references count="2">
          <reference field="12" count="2">
            <x v="13"/>
            <x v="62"/>
          </reference>
          <reference field="13" count="1" selected="0">
            <x v="98"/>
          </reference>
        </references>
      </pivotArea>
    </format>
    <format dxfId="988">
      <pivotArea collapsedLevelsAreSubtotals="1" fieldPosition="0">
        <references count="1">
          <reference field="13" count="1">
            <x v="99"/>
          </reference>
        </references>
      </pivotArea>
    </format>
    <format dxfId="987">
      <pivotArea collapsedLevelsAreSubtotals="1" fieldPosition="0">
        <references count="2">
          <reference field="12" count="1">
            <x v="18"/>
          </reference>
          <reference field="13" count="1" selected="0">
            <x v="99"/>
          </reference>
        </references>
      </pivotArea>
    </format>
    <format dxfId="986">
      <pivotArea collapsedLevelsAreSubtotals="1" fieldPosition="0">
        <references count="1">
          <reference field="13" count="1">
            <x v="100"/>
          </reference>
        </references>
      </pivotArea>
    </format>
    <format dxfId="985">
      <pivotArea collapsedLevelsAreSubtotals="1" fieldPosition="0">
        <references count="2">
          <reference field="12" count="1">
            <x v="63"/>
          </reference>
          <reference field="13" count="1" selected="0">
            <x v="100"/>
          </reference>
        </references>
      </pivotArea>
    </format>
    <format dxfId="984">
      <pivotArea collapsedLevelsAreSubtotals="1" fieldPosition="0">
        <references count="1">
          <reference field="13" count="1">
            <x v="101"/>
          </reference>
        </references>
      </pivotArea>
    </format>
    <format dxfId="983">
      <pivotArea collapsedLevelsAreSubtotals="1" fieldPosition="0">
        <references count="2">
          <reference field="12" count="2">
            <x v="13"/>
            <x v="63"/>
          </reference>
          <reference field="13" count="1" selected="0">
            <x v="101"/>
          </reference>
        </references>
      </pivotArea>
    </format>
    <format dxfId="982">
      <pivotArea collapsedLevelsAreSubtotals="1" fieldPosition="0">
        <references count="1">
          <reference field="13" count="1">
            <x v="102"/>
          </reference>
        </references>
      </pivotArea>
    </format>
    <format dxfId="981">
      <pivotArea collapsedLevelsAreSubtotals="1" fieldPosition="0">
        <references count="2">
          <reference field="12" count="1">
            <x v="53"/>
          </reference>
          <reference field="13" count="1" selected="0">
            <x v="102"/>
          </reference>
        </references>
      </pivotArea>
    </format>
    <format dxfId="980">
      <pivotArea collapsedLevelsAreSubtotals="1" fieldPosition="0">
        <references count="1">
          <reference field="13" count="1">
            <x v="103"/>
          </reference>
        </references>
      </pivotArea>
    </format>
    <format dxfId="979">
      <pivotArea collapsedLevelsAreSubtotals="1" fieldPosition="0">
        <references count="2">
          <reference field="12" count="1">
            <x v="58"/>
          </reference>
          <reference field="13" count="1" selected="0">
            <x v="103"/>
          </reference>
        </references>
      </pivotArea>
    </format>
    <format dxfId="978">
      <pivotArea collapsedLevelsAreSubtotals="1" fieldPosition="0">
        <references count="1">
          <reference field="13" count="1">
            <x v="0"/>
          </reference>
        </references>
      </pivotArea>
    </format>
    <format dxfId="977">
      <pivotArea collapsedLevelsAreSubtotals="1" fieldPosition="0">
        <references count="2">
          <reference field="12" count="3">
            <x v="1"/>
            <x v="35"/>
            <x v="47"/>
          </reference>
          <reference field="13" count="1" selected="0">
            <x v="0"/>
          </reference>
        </references>
      </pivotArea>
    </format>
    <format dxfId="976">
      <pivotArea collapsedLevelsAreSubtotals="1" fieldPosition="0">
        <references count="1">
          <reference field="13" count="1">
            <x v="1"/>
          </reference>
        </references>
      </pivotArea>
    </format>
    <format dxfId="975">
      <pivotArea collapsedLevelsAreSubtotals="1" fieldPosition="0">
        <references count="2">
          <reference field="12" count="1">
            <x v="35"/>
          </reference>
          <reference field="13" count="1" selected="0">
            <x v="1"/>
          </reference>
        </references>
      </pivotArea>
    </format>
    <format dxfId="974">
      <pivotArea collapsedLevelsAreSubtotals="1" fieldPosition="0">
        <references count="1">
          <reference field="13" count="1">
            <x v="2"/>
          </reference>
        </references>
      </pivotArea>
    </format>
    <format dxfId="973">
      <pivotArea collapsedLevelsAreSubtotals="1" fieldPosition="0">
        <references count="2">
          <reference field="12" count="2">
            <x v="5"/>
            <x v="40"/>
          </reference>
          <reference field="13" count="1" selected="0">
            <x v="2"/>
          </reference>
        </references>
      </pivotArea>
    </format>
    <format dxfId="972">
      <pivotArea collapsedLevelsAreSubtotals="1" fieldPosition="0">
        <references count="1">
          <reference field="13" count="1">
            <x v="3"/>
          </reference>
        </references>
      </pivotArea>
    </format>
    <format dxfId="971">
      <pivotArea collapsedLevelsAreSubtotals="1" fieldPosition="0">
        <references count="2">
          <reference field="12" count="1">
            <x v="20"/>
          </reference>
          <reference field="13" count="1" selected="0">
            <x v="3"/>
          </reference>
        </references>
      </pivotArea>
    </format>
    <format dxfId="970">
      <pivotArea collapsedLevelsAreSubtotals="1" fieldPosition="0">
        <references count="1">
          <reference field="13" count="1">
            <x v="4"/>
          </reference>
        </references>
      </pivotArea>
    </format>
    <format dxfId="969">
      <pivotArea collapsedLevelsAreSubtotals="1" fieldPosition="0">
        <references count="2">
          <reference field="12" count="1">
            <x v="5"/>
          </reference>
          <reference field="13" count="1" selected="0">
            <x v="4"/>
          </reference>
        </references>
      </pivotArea>
    </format>
    <format dxfId="968">
      <pivotArea collapsedLevelsAreSubtotals="1" fieldPosition="0">
        <references count="1">
          <reference field="13" count="1">
            <x v="5"/>
          </reference>
        </references>
      </pivotArea>
    </format>
    <format dxfId="967">
      <pivotArea collapsedLevelsAreSubtotals="1" fieldPosition="0">
        <references count="2">
          <reference field="12" count="1">
            <x v="35"/>
          </reference>
          <reference field="13" count="1" selected="0">
            <x v="5"/>
          </reference>
        </references>
      </pivotArea>
    </format>
    <format dxfId="966">
      <pivotArea collapsedLevelsAreSubtotals="1" fieldPosition="0">
        <references count="1">
          <reference field="13" count="1">
            <x v="6"/>
          </reference>
        </references>
      </pivotArea>
    </format>
    <format dxfId="965">
      <pivotArea collapsedLevelsAreSubtotals="1" fieldPosition="0">
        <references count="2">
          <reference field="12" count="1">
            <x v="34"/>
          </reference>
          <reference field="13" count="1" selected="0">
            <x v="6"/>
          </reference>
        </references>
      </pivotArea>
    </format>
    <format dxfId="964">
      <pivotArea collapsedLevelsAreSubtotals="1" fieldPosition="0">
        <references count="1">
          <reference field="13" count="1">
            <x v="7"/>
          </reference>
        </references>
      </pivotArea>
    </format>
    <format dxfId="963">
      <pivotArea collapsedLevelsAreSubtotals="1" fieldPosition="0">
        <references count="2">
          <reference field="12" count="2">
            <x v="6"/>
            <x v="43"/>
          </reference>
          <reference field="13" count="1" selected="0">
            <x v="7"/>
          </reference>
        </references>
      </pivotArea>
    </format>
    <format dxfId="962">
      <pivotArea collapsedLevelsAreSubtotals="1" fieldPosition="0">
        <references count="1">
          <reference field="13" count="1">
            <x v="8"/>
          </reference>
        </references>
      </pivotArea>
    </format>
    <format dxfId="961">
      <pivotArea collapsedLevelsAreSubtotals="1" fieldPosition="0">
        <references count="2">
          <reference field="12" count="2">
            <x v="3"/>
            <x v="35"/>
          </reference>
          <reference field="13" count="1" selected="0">
            <x v="8"/>
          </reference>
        </references>
      </pivotArea>
    </format>
    <format dxfId="960">
      <pivotArea collapsedLevelsAreSubtotals="1" fieldPosition="0">
        <references count="1">
          <reference field="13" count="1">
            <x v="104"/>
          </reference>
        </references>
      </pivotArea>
    </format>
    <format dxfId="959">
      <pivotArea collapsedLevelsAreSubtotals="1" fieldPosition="0">
        <references count="2">
          <reference field="12" count="1">
            <x v="46"/>
          </reference>
          <reference field="13" count="1" selected="0">
            <x v="104"/>
          </reference>
        </references>
      </pivotArea>
    </format>
    <format dxfId="958">
      <pivotArea collapsedLevelsAreSubtotals="1" fieldPosition="0">
        <references count="1">
          <reference field="13" count="1">
            <x v="9"/>
          </reference>
        </references>
      </pivotArea>
    </format>
    <format dxfId="957">
      <pivotArea collapsedLevelsAreSubtotals="1" fieldPosition="0">
        <references count="2">
          <reference field="12" count="1">
            <x v="35"/>
          </reference>
          <reference field="13" count="1" selected="0">
            <x v="9"/>
          </reference>
        </references>
      </pivotArea>
    </format>
    <format dxfId="956">
      <pivotArea collapsedLevelsAreSubtotals="1" fieldPosition="0">
        <references count="1">
          <reference field="13" count="1">
            <x v="10"/>
          </reference>
        </references>
      </pivotArea>
    </format>
    <format dxfId="955">
      <pivotArea collapsedLevelsAreSubtotals="1" fieldPosition="0">
        <references count="2">
          <reference field="12" count="1">
            <x v="36"/>
          </reference>
          <reference field="13" count="1" selected="0">
            <x v="10"/>
          </reference>
        </references>
      </pivotArea>
    </format>
    <format dxfId="954">
      <pivotArea collapsedLevelsAreSubtotals="1" fieldPosition="0">
        <references count="1">
          <reference field="13" count="1">
            <x v="11"/>
          </reference>
        </references>
      </pivotArea>
    </format>
    <format dxfId="953">
      <pivotArea collapsedLevelsAreSubtotals="1" fieldPosition="0">
        <references count="2">
          <reference field="12" count="2">
            <x v="40"/>
            <x v="57"/>
          </reference>
          <reference field="13" count="1" selected="0">
            <x v="11"/>
          </reference>
        </references>
      </pivotArea>
    </format>
    <format dxfId="952">
      <pivotArea collapsedLevelsAreSubtotals="1" fieldPosition="0">
        <references count="1">
          <reference field="13" count="1">
            <x v="12"/>
          </reference>
        </references>
      </pivotArea>
    </format>
    <format dxfId="951">
      <pivotArea collapsedLevelsAreSubtotals="1" fieldPosition="0">
        <references count="2">
          <reference field="12" count="1">
            <x v="35"/>
          </reference>
          <reference field="13" count="1" selected="0">
            <x v="12"/>
          </reference>
        </references>
      </pivotArea>
    </format>
    <format dxfId="950">
      <pivotArea collapsedLevelsAreSubtotals="1" fieldPosition="0">
        <references count="1">
          <reference field="13" count="1">
            <x v="13"/>
          </reference>
        </references>
      </pivotArea>
    </format>
    <format dxfId="949">
      <pivotArea collapsedLevelsAreSubtotals="1" fieldPosition="0">
        <references count="2">
          <reference field="12" count="1">
            <x v="40"/>
          </reference>
          <reference field="13" count="1" selected="0">
            <x v="13"/>
          </reference>
        </references>
      </pivotArea>
    </format>
    <format dxfId="948">
      <pivotArea collapsedLevelsAreSubtotals="1" fieldPosition="0">
        <references count="1">
          <reference field="13" count="1">
            <x v="14"/>
          </reference>
        </references>
      </pivotArea>
    </format>
    <format dxfId="947">
      <pivotArea collapsedLevelsAreSubtotals="1" fieldPosition="0">
        <references count="2">
          <reference field="12" count="2">
            <x v="14"/>
            <x v="41"/>
          </reference>
          <reference field="13" count="1" selected="0">
            <x v="14"/>
          </reference>
        </references>
      </pivotArea>
    </format>
    <format dxfId="946">
      <pivotArea collapsedLevelsAreSubtotals="1" fieldPosition="0">
        <references count="1">
          <reference field="13" count="1">
            <x v="15"/>
          </reference>
        </references>
      </pivotArea>
    </format>
    <format dxfId="945">
      <pivotArea collapsedLevelsAreSubtotals="1" fieldPosition="0">
        <references count="2">
          <reference field="12" count="2">
            <x v="10"/>
            <x v="35"/>
          </reference>
          <reference field="13" count="1" selected="0">
            <x v="15"/>
          </reference>
        </references>
      </pivotArea>
    </format>
    <format dxfId="944">
      <pivotArea collapsedLevelsAreSubtotals="1" fieldPosition="0">
        <references count="1">
          <reference field="13" count="1">
            <x v="16"/>
          </reference>
        </references>
      </pivotArea>
    </format>
    <format dxfId="943">
      <pivotArea collapsedLevelsAreSubtotals="1" fieldPosition="0">
        <references count="2">
          <reference field="12" count="3">
            <x v="1"/>
            <x v="9"/>
            <x v="34"/>
          </reference>
          <reference field="13" count="1" selected="0">
            <x v="16"/>
          </reference>
        </references>
      </pivotArea>
    </format>
    <format dxfId="942">
      <pivotArea collapsedLevelsAreSubtotals="1" fieldPosition="0">
        <references count="1">
          <reference field="13" count="1">
            <x v="17"/>
          </reference>
        </references>
      </pivotArea>
    </format>
    <format dxfId="941">
      <pivotArea collapsedLevelsAreSubtotals="1" fieldPosition="0">
        <references count="2">
          <reference field="12" count="1">
            <x v="38"/>
          </reference>
          <reference field="13" count="1" selected="0">
            <x v="17"/>
          </reference>
        </references>
      </pivotArea>
    </format>
    <format dxfId="940">
      <pivotArea collapsedLevelsAreSubtotals="1" fieldPosition="0">
        <references count="1">
          <reference field="13" count="1">
            <x v="18"/>
          </reference>
        </references>
      </pivotArea>
    </format>
    <format dxfId="939">
      <pivotArea collapsedLevelsAreSubtotals="1" fieldPosition="0">
        <references count="2">
          <reference field="12" count="1">
            <x v="52"/>
          </reference>
          <reference field="13" count="1" selected="0">
            <x v="18"/>
          </reference>
        </references>
      </pivotArea>
    </format>
    <format dxfId="938">
      <pivotArea collapsedLevelsAreSubtotals="1" fieldPosition="0">
        <references count="1">
          <reference field="13" count="1">
            <x v="19"/>
          </reference>
        </references>
      </pivotArea>
    </format>
    <format dxfId="937">
      <pivotArea collapsedLevelsAreSubtotals="1" fieldPosition="0">
        <references count="2">
          <reference field="12" count="1">
            <x v="42"/>
          </reference>
          <reference field="13" count="1" selected="0">
            <x v="19"/>
          </reference>
        </references>
      </pivotArea>
    </format>
    <format dxfId="936">
      <pivotArea collapsedLevelsAreSubtotals="1" fieldPosition="0">
        <references count="1">
          <reference field="13" count="1">
            <x v="20"/>
          </reference>
        </references>
      </pivotArea>
    </format>
    <format dxfId="935">
      <pivotArea collapsedLevelsAreSubtotals="1" fieldPosition="0">
        <references count="2">
          <reference field="12" count="1">
            <x v="5"/>
          </reference>
          <reference field="13" count="1" selected="0">
            <x v="20"/>
          </reference>
        </references>
      </pivotArea>
    </format>
    <format dxfId="934">
      <pivotArea collapsedLevelsAreSubtotals="1" fieldPosition="0">
        <references count="1">
          <reference field="13" count="1">
            <x v="21"/>
          </reference>
        </references>
      </pivotArea>
    </format>
    <format dxfId="933">
      <pivotArea collapsedLevelsAreSubtotals="1" fieldPosition="0">
        <references count="2">
          <reference field="12" count="1">
            <x v="5"/>
          </reference>
          <reference field="13" count="1" selected="0">
            <x v="21"/>
          </reference>
        </references>
      </pivotArea>
    </format>
    <format dxfId="932">
      <pivotArea collapsedLevelsAreSubtotals="1" fieldPosition="0">
        <references count="1">
          <reference field="13" count="1">
            <x v="22"/>
          </reference>
        </references>
      </pivotArea>
    </format>
    <format dxfId="931">
      <pivotArea collapsedLevelsAreSubtotals="1" fieldPosition="0">
        <references count="2">
          <reference field="12" count="1">
            <x v="23"/>
          </reference>
          <reference field="13" count="1" selected="0">
            <x v="22"/>
          </reference>
        </references>
      </pivotArea>
    </format>
    <format dxfId="930">
      <pivotArea collapsedLevelsAreSubtotals="1" fieldPosition="0">
        <references count="1">
          <reference field="13" count="1">
            <x v="23"/>
          </reference>
        </references>
      </pivotArea>
    </format>
    <format dxfId="929">
      <pivotArea collapsedLevelsAreSubtotals="1" fieldPosition="0">
        <references count="2">
          <reference field="12" count="1">
            <x v="23"/>
          </reference>
          <reference field="13" count="1" selected="0">
            <x v="23"/>
          </reference>
        </references>
      </pivotArea>
    </format>
    <format dxfId="928">
      <pivotArea collapsedLevelsAreSubtotals="1" fieldPosition="0">
        <references count="1">
          <reference field="13" count="1">
            <x v="24"/>
          </reference>
        </references>
      </pivotArea>
    </format>
    <format dxfId="927">
      <pivotArea collapsedLevelsAreSubtotals="1" fieldPosition="0">
        <references count="2">
          <reference field="12" count="2">
            <x v="5"/>
            <x v="23"/>
          </reference>
          <reference field="13" count="1" selected="0">
            <x v="24"/>
          </reference>
        </references>
      </pivotArea>
    </format>
    <format dxfId="926">
      <pivotArea collapsedLevelsAreSubtotals="1" fieldPosition="0">
        <references count="1">
          <reference field="13" count="1">
            <x v="25"/>
          </reference>
        </references>
      </pivotArea>
    </format>
    <format dxfId="925">
      <pivotArea collapsedLevelsAreSubtotals="1" fieldPosition="0">
        <references count="2">
          <reference field="12" count="1">
            <x v="23"/>
          </reference>
          <reference field="13" count="1" selected="0">
            <x v="25"/>
          </reference>
        </references>
      </pivotArea>
    </format>
    <format dxfId="924">
      <pivotArea collapsedLevelsAreSubtotals="1" fieldPosition="0">
        <references count="1">
          <reference field="13" count="1">
            <x v="26"/>
          </reference>
        </references>
      </pivotArea>
    </format>
    <format dxfId="923">
      <pivotArea collapsedLevelsAreSubtotals="1" fieldPosition="0">
        <references count="2">
          <reference field="12" count="1">
            <x v="23"/>
          </reference>
          <reference field="13" count="1" selected="0">
            <x v="26"/>
          </reference>
        </references>
      </pivotArea>
    </format>
    <format dxfId="922">
      <pivotArea collapsedLevelsAreSubtotals="1" fieldPosition="0">
        <references count="1">
          <reference field="13" count="1">
            <x v="27"/>
          </reference>
        </references>
      </pivotArea>
    </format>
    <format dxfId="921">
      <pivotArea collapsedLevelsAreSubtotals="1" fieldPosition="0">
        <references count="2">
          <reference field="12" count="1">
            <x v="23"/>
          </reference>
          <reference field="13" count="1" selected="0">
            <x v="27"/>
          </reference>
        </references>
      </pivotArea>
    </format>
    <format dxfId="920">
      <pivotArea collapsedLevelsAreSubtotals="1" fieldPosition="0">
        <references count="1">
          <reference field="13" count="1">
            <x v="28"/>
          </reference>
        </references>
      </pivotArea>
    </format>
    <format dxfId="919">
      <pivotArea collapsedLevelsAreSubtotals="1" fieldPosition="0">
        <references count="2">
          <reference field="12" count="1">
            <x v="23"/>
          </reference>
          <reference field="13" count="1" selected="0">
            <x v="28"/>
          </reference>
        </references>
      </pivotArea>
    </format>
    <format dxfId="918">
      <pivotArea collapsedLevelsAreSubtotals="1" fieldPosition="0">
        <references count="1">
          <reference field="13" count="1">
            <x v="29"/>
          </reference>
        </references>
      </pivotArea>
    </format>
    <format dxfId="917">
      <pivotArea collapsedLevelsAreSubtotals="1" fieldPosition="0">
        <references count="2">
          <reference field="12" count="1">
            <x v="22"/>
          </reference>
          <reference field="13" count="1" selected="0">
            <x v="29"/>
          </reference>
        </references>
      </pivotArea>
    </format>
    <format dxfId="916">
      <pivotArea collapsedLevelsAreSubtotals="1" fieldPosition="0">
        <references count="1">
          <reference field="13" count="1">
            <x v="30"/>
          </reference>
        </references>
      </pivotArea>
    </format>
    <format dxfId="915">
      <pivotArea collapsedLevelsAreSubtotals="1" fieldPosition="0">
        <references count="2">
          <reference field="12" count="2">
            <x v="4"/>
            <x v="36"/>
          </reference>
          <reference field="13" count="1" selected="0">
            <x v="30"/>
          </reference>
        </references>
      </pivotArea>
    </format>
    <format dxfId="914">
      <pivotArea collapsedLevelsAreSubtotals="1" fieldPosition="0">
        <references count="1">
          <reference field="13" count="1">
            <x v="31"/>
          </reference>
        </references>
      </pivotArea>
    </format>
    <format dxfId="913">
      <pivotArea collapsedLevelsAreSubtotals="1" fieldPosition="0">
        <references count="2">
          <reference field="12" count="1">
            <x v="7"/>
          </reference>
          <reference field="13" count="1" selected="0">
            <x v="31"/>
          </reference>
        </references>
      </pivotArea>
    </format>
    <format dxfId="912">
      <pivotArea collapsedLevelsAreSubtotals="1" fieldPosition="0">
        <references count="1">
          <reference field="13" count="1">
            <x v="32"/>
          </reference>
        </references>
      </pivotArea>
    </format>
    <format dxfId="911">
      <pivotArea collapsedLevelsAreSubtotals="1" fieldPosition="0">
        <references count="2">
          <reference field="12" count="2">
            <x v="15"/>
            <x v="32"/>
          </reference>
          <reference field="13" count="1" selected="0">
            <x v="32"/>
          </reference>
        </references>
      </pivotArea>
    </format>
    <format dxfId="910">
      <pivotArea collapsedLevelsAreSubtotals="1" fieldPosition="0">
        <references count="1">
          <reference field="13" count="1">
            <x v="33"/>
          </reference>
        </references>
      </pivotArea>
    </format>
    <format dxfId="909">
      <pivotArea collapsedLevelsAreSubtotals="1" fieldPosition="0">
        <references count="2">
          <reference field="12" count="2">
            <x v="14"/>
            <x v="57"/>
          </reference>
          <reference field="13" count="1" selected="0">
            <x v="33"/>
          </reference>
        </references>
      </pivotArea>
    </format>
    <format dxfId="908">
      <pivotArea collapsedLevelsAreSubtotals="1" fieldPosition="0">
        <references count="1">
          <reference field="13" count="1">
            <x v="105"/>
          </reference>
        </references>
      </pivotArea>
    </format>
    <format dxfId="907">
      <pivotArea collapsedLevelsAreSubtotals="1" fieldPosition="0">
        <references count="2">
          <reference field="12" count="1">
            <x v="35"/>
          </reference>
          <reference field="13" count="1" selected="0">
            <x v="105"/>
          </reference>
        </references>
      </pivotArea>
    </format>
    <format dxfId="906">
      <pivotArea collapsedLevelsAreSubtotals="1" fieldPosition="0">
        <references count="1">
          <reference field="13" count="1">
            <x v="34"/>
          </reference>
        </references>
      </pivotArea>
    </format>
    <format dxfId="905">
      <pivotArea collapsedLevelsAreSubtotals="1" fieldPosition="0">
        <references count="2">
          <reference field="12" count="6">
            <x v="10"/>
            <x v="35"/>
            <x v="56"/>
            <x v="58"/>
            <x v="59"/>
            <x v="63"/>
          </reference>
          <reference field="13" count="1" selected="0">
            <x v="34"/>
          </reference>
        </references>
      </pivotArea>
    </format>
    <format dxfId="904">
      <pivotArea collapsedLevelsAreSubtotals="1" fieldPosition="0">
        <references count="1">
          <reference field="13" count="1">
            <x v="35"/>
          </reference>
        </references>
      </pivotArea>
    </format>
    <format dxfId="903">
      <pivotArea collapsedLevelsAreSubtotals="1" fieldPosition="0">
        <references count="2">
          <reference field="12" count="1">
            <x v="29"/>
          </reference>
          <reference field="13" count="1" selected="0">
            <x v="35"/>
          </reference>
        </references>
      </pivotArea>
    </format>
    <format dxfId="902">
      <pivotArea collapsedLevelsAreSubtotals="1" fieldPosition="0">
        <references count="1">
          <reference field="13" count="1">
            <x v="36"/>
          </reference>
        </references>
      </pivotArea>
    </format>
    <format dxfId="901">
      <pivotArea collapsedLevelsAreSubtotals="1" fieldPosition="0">
        <references count="2">
          <reference field="12" count="2">
            <x v="30"/>
            <x v="63"/>
          </reference>
          <reference field="13" count="1" selected="0">
            <x v="36"/>
          </reference>
        </references>
      </pivotArea>
    </format>
    <format dxfId="900">
      <pivotArea collapsedLevelsAreSubtotals="1" fieldPosition="0">
        <references count="1">
          <reference field="13" count="1">
            <x v="37"/>
          </reference>
        </references>
      </pivotArea>
    </format>
    <format dxfId="899">
      <pivotArea collapsedLevelsAreSubtotals="1" fieldPosition="0">
        <references count="2">
          <reference field="12" count="1">
            <x v="31"/>
          </reference>
          <reference field="13" count="1" selected="0">
            <x v="37"/>
          </reference>
        </references>
      </pivotArea>
    </format>
    <format dxfId="898">
      <pivotArea collapsedLevelsAreSubtotals="1" fieldPosition="0">
        <references count="1">
          <reference field="13" count="1">
            <x v="38"/>
          </reference>
        </references>
      </pivotArea>
    </format>
    <format dxfId="897">
      <pivotArea collapsedLevelsAreSubtotals="1" fieldPosition="0">
        <references count="2">
          <reference field="12" count="1">
            <x v="31"/>
          </reference>
          <reference field="13" count="1" selected="0">
            <x v="38"/>
          </reference>
        </references>
      </pivotArea>
    </format>
    <format dxfId="896">
      <pivotArea collapsedLevelsAreSubtotals="1" fieldPosition="0">
        <references count="1">
          <reference field="13" count="1">
            <x v="39"/>
          </reference>
        </references>
      </pivotArea>
    </format>
    <format dxfId="895">
      <pivotArea collapsedLevelsAreSubtotals="1" fieldPosition="0">
        <references count="2">
          <reference field="12" count="1">
            <x v="31"/>
          </reference>
          <reference field="13" count="1" selected="0">
            <x v="39"/>
          </reference>
        </references>
      </pivotArea>
    </format>
    <format dxfId="894">
      <pivotArea collapsedLevelsAreSubtotals="1" fieldPosition="0">
        <references count="1">
          <reference field="13" count="1">
            <x v="40"/>
          </reference>
        </references>
      </pivotArea>
    </format>
    <format dxfId="893">
      <pivotArea collapsedLevelsAreSubtotals="1" fieldPosition="0">
        <references count="2">
          <reference field="12" count="1">
            <x v="36"/>
          </reference>
          <reference field="13" count="1" selected="0">
            <x v="40"/>
          </reference>
        </references>
      </pivotArea>
    </format>
    <format dxfId="892">
      <pivotArea collapsedLevelsAreSubtotals="1" fieldPosition="0">
        <references count="1">
          <reference field="13" count="1">
            <x v="41"/>
          </reference>
        </references>
      </pivotArea>
    </format>
    <format dxfId="891">
      <pivotArea collapsedLevelsAreSubtotals="1" fieldPosition="0">
        <references count="2">
          <reference field="12" count="1">
            <x v="37"/>
          </reference>
          <reference field="13" count="1" selected="0">
            <x v="41"/>
          </reference>
        </references>
      </pivotArea>
    </format>
    <format dxfId="890">
      <pivotArea collapsedLevelsAreSubtotals="1" fieldPosition="0">
        <references count="1">
          <reference field="13" count="1">
            <x v="42"/>
          </reference>
        </references>
      </pivotArea>
    </format>
    <format dxfId="889">
      <pivotArea collapsedLevelsAreSubtotals="1" fieldPosition="0">
        <references count="2">
          <reference field="12" count="1">
            <x v="34"/>
          </reference>
          <reference field="13" count="1" selected="0">
            <x v="42"/>
          </reference>
        </references>
      </pivotArea>
    </format>
    <format dxfId="888">
      <pivotArea collapsedLevelsAreSubtotals="1" fieldPosition="0">
        <references count="1">
          <reference field="13" count="1">
            <x v="43"/>
          </reference>
        </references>
      </pivotArea>
    </format>
    <format dxfId="887">
      <pivotArea collapsedLevelsAreSubtotals="1" fieldPosition="0">
        <references count="2">
          <reference field="12" count="2">
            <x v="40"/>
            <x v="61"/>
          </reference>
          <reference field="13" count="1" selected="0">
            <x v="43"/>
          </reference>
        </references>
      </pivotArea>
    </format>
    <format dxfId="886">
      <pivotArea collapsedLevelsAreSubtotals="1" fieldPosition="0">
        <references count="1">
          <reference field="13" count="1">
            <x v="44"/>
          </reference>
        </references>
      </pivotArea>
    </format>
    <format dxfId="885">
      <pivotArea collapsedLevelsAreSubtotals="1" fieldPosition="0">
        <references count="2">
          <reference field="12" count="1">
            <x v="17"/>
          </reference>
          <reference field="13" count="1" selected="0">
            <x v="44"/>
          </reference>
        </references>
      </pivotArea>
    </format>
    <format dxfId="884">
      <pivotArea collapsedLevelsAreSubtotals="1" fieldPosition="0">
        <references count="1">
          <reference field="13" count="1">
            <x v="45"/>
          </reference>
        </references>
      </pivotArea>
    </format>
    <format dxfId="883">
      <pivotArea collapsedLevelsAreSubtotals="1" fieldPosition="0">
        <references count="2">
          <reference field="12" count="1">
            <x v="40"/>
          </reference>
          <reference field="13" count="1" selected="0">
            <x v="45"/>
          </reference>
        </references>
      </pivotArea>
    </format>
    <format dxfId="882">
      <pivotArea collapsedLevelsAreSubtotals="1" fieldPosition="0">
        <references count="1">
          <reference field="13" count="1">
            <x v="46"/>
          </reference>
        </references>
      </pivotArea>
    </format>
    <format dxfId="881">
      <pivotArea collapsedLevelsAreSubtotals="1" fieldPosition="0">
        <references count="2">
          <reference field="12" count="1">
            <x v="8"/>
          </reference>
          <reference field="13" count="1" selected="0">
            <x v="46"/>
          </reference>
        </references>
      </pivotArea>
    </format>
    <format dxfId="880">
      <pivotArea collapsedLevelsAreSubtotals="1" fieldPosition="0">
        <references count="1">
          <reference field="13" count="1">
            <x v="47"/>
          </reference>
        </references>
      </pivotArea>
    </format>
    <format dxfId="879">
      <pivotArea collapsedLevelsAreSubtotals="1" fieldPosition="0">
        <references count="2">
          <reference field="12" count="4">
            <x v="2"/>
            <x v="10"/>
            <x v="44"/>
            <x v="55"/>
          </reference>
          <reference field="13" count="1" selected="0">
            <x v="47"/>
          </reference>
        </references>
      </pivotArea>
    </format>
    <format dxfId="878">
      <pivotArea collapsedLevelsAreSubtotals="1" fieldPosition="0">
        <references count="1">
          <reference field="13" count="1">
            <x v="48"/>
          </reference>
        </references>
      </pivotArea>
    </format>
    <format dxfId="877">
      <pivotArea collapsedLevelsAreSubtotals="1" fieldPosition="0">
        <references count="2">
          <reference field="12" count="2">
            <x v="9"/>
            <x v="34"/>
          </reference>
          <reference field="13" count="1" selected="0">
            <x v="48"/>
          </reference>
        </references>
      </pivotArea>
    </format>
    <format dxfId="876">
      <pivotArea collapsedLevelsAreSubtotals="1" fieldPosition="0">
        <references count="1">
          <reference field="13" count="1">
            <x v="49"/>
          </reference>
        </references>
      </pivotArea>
    </format>
    <format dxfId="875">
      <pivotArea collapsedLevelsAreSubtotals="1" fieldPosition="0">
        <references count="2">
          <reference field="12" count="1">
            <x v="38"/>
          </reference>
          <reference field="13" count="1" selected="0">
            <x v="49"/>
          </reference>
        </references>
      </pivotArea>
    </format>
    <format dxfId="874">
      <pivotArea collapsedLevelsAreSubtotals="1" fieldPosition="0">
        <references count="1">
          <reference field="13" count="1">
            <x v="50"/>
          </reference>
        </references>
      </pivotArea>
    </format>
    <format dxfId="873">
      <pivotArea collapsedLevelsAreSubtotals="1" fieldPosition="0">
        <references count="2">
          <reference field="12" count="1">
            <x v="34"/>
          </reference>
          <reference field="13" count="1" selected="0">
            <x v="50"/>
          </reference>
        </references>
      </pivotArea>
    </format>
    <format dxfId="872">
      <pivotArea collapsedLevelsAreSubtotals="1" fieldPosition="0">
        <references count="1">
          <reference field="13" count="1">
            <x v="51"/>
          </reference>
        </references>
      </pivotArea>
    </format>
    <format dxfId="871">
      <pivotArea collapsedLevelsAreSubtotals="1" fieldPosition="0">
        <references count="2">
          <reference field="12" count="2">
            <x v="37"/>
            <x v="57"/>
          </reference>
          <reference field="13" count="1" selected="0">
            <x v="51"/>
          </reference>
        </references>
      </pivotArea>
    </format>
    <format dxfId="870">
      <pivotArea collapsedLevelsAreSubtotals="1" fieldPosition="0">
        <references count="1">
          <reference field="13" count="1">
            <x v="52"/>
          </reference>
        </references>
      </pivotArea>
    </format>
    <format dxfId="869">
      <pivotArea collapsedLevelsAreSubtotals="1" fieldPosition="0">
        <references count="2">
          <reference field="12" count="2">
            <x v="1"/>
            <x v="28"/>
          </reference>
          <reference field="13" count="1" selected="0">
            <x v="52"/>
          </reference>
        </references>
      </pivotArea>
    </format>
    <format dxfId="868">
      <pivotArea collapsedLevelsAreSubtotals="1" fieldPosition="0">
        <references count="1">
          <reference field="13" count="1">
            <x v="53"/>
          </reference>
        </references>
      </pivotArea>
    </format>
    <format dxfId="867">
      <pivotArea collapsedLevelsAreSubtotals="1" fieldPosition="0">
        <references count="2">
          <reference field="12" count="1">
            <x v="0"/>
          </reference>
          <reference field="13" count="1" selected="0">
            <x v="53"/>
          </reference>
        </references>
      </pivotArea>
    </format>
    <format dxfId="866">
      <pivotArea collapsedLevelsAreSubtotals="1" fieldPosition="0">
        <references count="1">
          <reference field="13" count="1">
            <x v="54"/>
          </reference>
        </references>
      </pivotArea>
    </format>
    <format dxfId="865">
      <pivotArea collapsedLevelsAreSubtotals="1" fieldPosition="0">
        <references count="2">
          <reference field="12" count="3">
            <x v="11"/>
            <x v="27"/>
            <x v="36"/>
          </reference>
          <reference field="13" count="1" selected="0">
            <x v="54"/>
          </reference>
        </references>
      </pivotArea>
    </format>
    <format dxfId="864">
      <pivotArea collapsedLevelsAreSubtotals="1" fieldPosition="0">
        <references count="1">
          <reference field="13" count="1">
            <x v="106"/>
          </reference>
        </references>
      </pivotArea>
    </format>
    <format dxfId="863">
      <pivotArea collapsedLevelsAreSubtotals="1" fieldPosition="0">
        <references count="2">
          <reference field="12" count="1">
            <x v="39"/>
          </reference>
          <reference field="13" count="1" selected="0">
            <x v="106"/>
          </reference>
        </references>
      </pivotArea>
    </format>
    <format dxfId="862">
      <pivotArea collapsedLevelsAreSubtotals="1" fieldPosition="0">
        <references count="1">
          <reference field="13" count="1">
            <x v="55"/>
          </reference>
        </references>
      </pivotArea>
    </format>
    <format dxfId="861">
      <pivotArea collapsedLevelsAreSubtotals="1" fieldPosition="0">
        <references count="2">
          <reference field="12" count="1">
            <x v="41"/>
          </reference>
          <reference field="13" count="1" selected="0">
            <x v="55"/>
          </reference>
        </references>
      </pivotArea>
    </format>
    <format dxfId="860">
      <pivotArea collapsedLevelsAreSubtotals="1" fieldPosition="0">
        <references count="1">
          <reference field="13" count="1">
            <x v="56"/>
          </reference>
        </references>
      </pivotArea>
    </format>
    <format dxfId="859">
      <pivotArea collapsedLevelsAreSubtotals="1" fieldPosition="0">
        <references count="2">
          <reference field="12" count="1">
            <x v="49"/>
          </reference>
          <reference field="13" count="1" selected="0">
            <x v="56"/>
          </reference>
        </references>
      </pivotArea>
    </format>
    <format dxfId="858">
      <pivotArea collapsedLevelsAreSubtotals="1" fieldPosition="0">
        <references count="1">
          <reference field="13" count="1">
            <x v="57"/>
          </reference>
        </references>
      </pivotArea>
    </format>
    <format dxfId="857">
      <pivotArea collapsedLevelsAreSubtotals="1" fieldPosition="0">
        <references count="2">
          <reference field="12" count="1">
            <x v="55"/>
          </reference>
          <reference field="13" count="1" selected="0">
            <x v="57"/>
          </reference>
        </references>
      </pivotArea>
    </format>
    <format dxfId="856">
      <pivotArea collapsedLevelsAreSubtotals="1" fieldPosition="0">
        <references count="1">
          <reference field="13" count="1">
            <x v="58"/>
          </reference>
        </references>
      </pivotArea>
    </format>
    <format dxfId="855">
      <pivotArea collapsedLevelsAreSubtotals="1" fieldPosition="0">
        <references count="2">
          <reference field="12" count="1">
            <x v="48"/>
          </reference>
          <reference field="13" count="1" selected="0">
            <x v="58"/>
          </reference>
        </references>
      </pivotArea>
    </format>
    <format dxfId="854">
      <pivotArea collapsedLevelsAreSubtotals="1" fieldPosition="0">
        <references count="1">
          <reference field="13" count="1">
            <x v="59"/>
          </reference>
        </references>
      </pivotArea>
    </format>
    <format dxfId="853">
      <pivotArea collapsedLevelsAreSubtotals="1" fieldPosition="0">
        <references count="2">
          <reference field="12" count="2">
            <x v="11"/>
            <x v="36"/>
          </reference>
          <reference field="13" count="1" selected="0">
            <x v="59"/>
          </reference>
        </references>
      </pivotArea>
    </format>
    <format dxfId="852">
      <pivotArea collapsedLevelsAreSubtotals="1" fieldPosition="0">
        <references count="1">
          <reference field="13" count="1">
            <x v="60"/>
          </reference>
        </references>
      </pivotArea>
    </format>
    <format dxfId="851">
      <pivotArea collapsedLevelsAreSubtotals="1" fieldPosition="0">
        <references count="2">
          <reference field="12" count="1">
            <x v="35"/>
          </reference>
          <reference field="13" count="1" selected="0">
            <x v="60"/>
          </reference>
        </references>
      </pivotArea>
    </format>
    <format dxfId="850">
      <pivotArea collapsedLevelsAreSubtotals="1" fieldPosition="0">
        <references count="1">
          <reference field="13" count="1">
            <x v="61"/>
          </reference>
        </references>
      </pivotArea>
    </format>
    <format dxfId="849">
      <pivotArea collapsedLevelsAreSubtotals="1" fieldPosition="0">
        <references count="2">
          <reference field="12" count="1">
            <x v="31"/>
          </reference>
          <reference field="13" count="1" selected="0">
            <x v="61"/>
          </reference>
        </references>
      </pivotArea>
    </format>
    <format dxfId="848">
      <pivotArea collapsedLevelsAreSubtotals="1" fieldPosition="0">
        <references count="1">
          <reference field="13" count="1">
            <x v="107"/>
          </reference>
        </references>
      </pivotArea>
    </format>
    <format dxfId="847">
      <pivotArea collapsedLevelsAreSubtotals="1" fieldPosition="0">
        <references count="2">
          <reference field="12" count="1">
            <x v="31"/>
          </reference>
          <reference field="13" count="1" selected="0">
            <x v="107"/>
          </reference>
        </references>
      </pivotArea>
    </format>
    <format dxfId="846">
      <pivotArea collapsedLevelsAreSubtotals="1" fieldPosition="0">
        <references count="1">
          <reference field="13" count="1">
            <x v="62"/>
          </reference>
        </references>
      </pivotArea>
    </format>
    <format dxfId="845">
      <pivotArea collapsedLevelsAreSubtotals="1" fieldPosition="0">
        <references count="2">
          <reference field="12" count="2">
            <x v="19"/>
            <x v="39"/>
          </reference>
          <reference field="13" count="1" selected="0">
            <x v="62"/>
          </reference>
        </references>
      </pivotArea>
    </format>
    <format dxfId="844">
      <pivotArea collapsedLevelsAreSubtotals="1" fieldPosition="0">
        <references count="1">
          <reference field="13" count="1">
            <x v="108"/>
          </reference>
        </references>
      </pivotArea>
    </format>
    <format dxfId="843">
      <pivotArea collapsedLevelsAreSubtotals="1" fieldPosition="0">
        <references count="2">
          <reference field="12" count="1">
            <x v="31"/>
          </reference>
          <reference field="13" count="1" selected="0">
            <x v="108"/>
          </reference>
        </references>
      </pivotArea>
    </format>
    <format dxfId="842">
      <pivotArea collapsedLevelsAreSubtotals="1" fieldPosition="0">
        <references count="1">
          <reference field="13" count="1">
            <x v="63"/>
          </reference>
        </references>
      </pivotArea>
    </format>
    <format dxfId="841">
      <pivotArea collapsedLevelsAreSubtotals="1" fieldPosition="0">
        <references count="2">
          <reference field="12" count="1">
            <x v="41"/>
          </reference>
          <reference field="13" count="1" selected="0">
            <x v="63"/>
          </reference>
        </references>
      </pivotArea>
    </format>
    <format dxfId="840">
      <pivotArea collapsedLevelsAreSubtotals="1" fieldPosition="0">
        <references count="1">
          <reference field="13" count="1">
            <x v="64"/>
          </reference>
        </references>
      </pivotArea>
    </format>
    <format dxfId="839">
      <pivotArea collapsedLevelsAreSubtotals="1" fieldPosition="0">
        <references count="2">
          <reference field="12" count="1">
            <x v="41"/>
          </reference>
          <reference field="13" count="1" selected="0">
            <x v="64"/>
          </reference>
        </references>
      </pivotArea>
    </format>
    <format dxfId="838">
      <pivotArea collapsedLevelsAreSubtotals="1" fieldPosition="0">
        <references count="1">
          <reference field="13" count="1">
            <x v="65"/>
          </reference>
        </references>
      </pivotArea>
    </format>
    <format dxfId="837">
      <pivotArea collapsedLevelsAreSubtotals="1" fieldPosition="0">
        <references count="2">
          <reference field="12" count="2">
            <x v="26"/>
            <x v="51"/>
          </reference>
          <reference field="13" count="1" selected="0">
            <x v="65"/>
          </reference>
        </references>
      </pivotArea>
    </format>
    <format dxfId="836">
      <pivotArea collapsedLevelsAreSubtotals="1" fieldPosition="0">
        <references count="1">
          <reference field="13" count="1">
            <x v="66"/>
          </reference>
        </references>
      </pivotArea>
    </format>
    <format dxfId="835">
      <pivotArea collapsedLevelsAreSubtotals="1" fieldPosition="0">
        <references count="2">
          <reference field="12" count="1">
            <x v="21"/>
          </reference>
          <reference field="13" count="1" selected="0">
            <x v="66"/>
          </reference>
        </references>
      </pivotArea>
    </format>
    <format dxfId="834">
      <pivotArea collapsedLevelsAreSubtotals="1" fieldPosition="0">
        <references count="1">
          <reference field="13" count="1">
            <x v="67"/>
          </reference>
        </references>
      </pivotArea>
    </format>
    <format dxfId="833">
      <pivotArea collapsedLevelsAreSubtotals="1" fieldPosition="0">
        <references count="2">
          <reference field="12" count="1">
            <x v="35"/>
          </reference>
          <reference field="13" count="1" selected="0">
            <x v="67"/>
          </reference>
        </references>
      </pivotArea>
    </format>
    <format dxfId="832">
      <pivotArea collapsedLevelsAreSubtotals="1" fieldPosition="0">
        <references count="1">
          <reference field="13" count="1">
            <x v="68"/>
          </reference>
        </references>
      </pivotArea>
    </format>
    <format dxfId="831">
      <pivotArea collapsedLevelsAreSubtotals="1" fieldPosition="0">
        <references count="2">
          <reference field="12" count="2">
            <x v="3"/>
            <x v="46"/>
          </reference>
          <reference field="13" count="1" selected="0">
            <x v="68"/>
          </reference>
        </references>
      </pivotArea>
    </format>
    <format dxfId="830">
      <pivotArea collapsedLevelsAreSubtotals="1" fieldPosition="0">
        <references count="1">
          <reference field="13" count="1">
            <x v="69"/>
          </reference>
        </references>
      </pivotArea>
    </format>
    <format dxfId="829">
      <pivotArea collapsedLevelsAreSubtotals="1" fieldPosition="0">
        <references count="2">
          <reference field="12" count="1">
            <x v="35"/>
          </reference>
          <reference field="13" count="1" selected="0">
            <x v="69"/>
          </reference>
        </references>
      </pivotArea>
    </format>
    <format dxfId="828">
      <pivotArea collapsedLevelsAreSubtotals="1" fieldPosition="0">
        <references count="1">
          <reference field="13" count="1">
            <x v="70"/>
          </reference>
        </references>
      </pivotArea>
    </format>
    <format dxfId="827">
      <pivotArea collapsedLevelsAreSubtotals="1" fieldPosition="0">
        <references count="2">
          <reference field="12" count="1">
            <x v="54"/>
          </reference>
          <reference field="13" count="1" selected="0">
            <x v="70"/>
          </reference>
        </references>
      </pivotArea>
    </format>
    <format dxfId="826">
      <pivotArea collapsedLevelsAreSubtotals="1" fieldPosition="0">
        <references count="1">
          <reference field="13" count="1">
            <x v="71"/>
          </reference>
        </references>
      </pivotArea>
    </format>
    <format dxfId="825">
      <pivotArea collapsedLevelsAreSubtotals="1" fieldPosition="0">
        <references count="2">
          <reference field="12" count="1">
            <x v="34"/>
          </reference>
          <reference field="13" count="1" selected="0">
            <x v="71"/>
          </reference>
        </references>
      </pivotArea>
    </format>
    <format dxfId="824">
      <pivotArea collapsedLevelsAreSubtotals="1" fieldPosition="0">
        <references count="1">
          <reference field="13" count="1">
            <x v="72"/>
          </reference>
        </references>
      </pivotArea>
    </format>
    <format dxfId="823">
      <pivotArea collapsedLevelsAreSubtotals="1" fieldPosition="0">
        <references count="2">
          <reference field="12" count="2">
            <x v="12"/>
            <x v="65"/>
          </reference>
          <reference field="13" count="1" selected="0">
            <x v="72"/>
          </reference>
        </references>
      </pivotArea>
    </format>
    <format dxfId="822">
      <pivotArea collapsedLevelsAreSubtotals="1" fieldPosition="0">
        <references count="1">
          <reference field="13" count="1">
            <x v="73"/>
          </reference>
        </references>
      </pivotArea>
    </format>
    <format dxfId="821">
      <pivotArea collapsedLevelsAreSubtotals="1" fieldPosition="0">
        <references count="2">
          <reference field="12" count="2">
            <x v="55"/>
            <x v="56"/>
          </reference>
          <reference field="13" count="1" selected="0">
            <x v="73"/>
          </reference>
        </references>
      </pivotArea>
    </format>
    <format dxfId="820">
      <pivotArea collapsedLevelsAreSubtotals="1" fieldPosition="0">
        <references count="1">
          <reference field="13" count="1">
            <x v="74"/>
          </reference>
        </references>
      </pivotArea>
    </format>
    <format dxfId="819">
      <pivotArea collapsedLevelsAreSubtotals="1" fieldPosition="0">
        <references count="2">
          <reference field="12" count="3">
            <x v="58"/>
            <x v="59"/>
            <x v="61"/>
          </reference>
          <reference field="13" count="1" selected="0">
            <x v="74"/>
          </reference>
        </references>
      </pivotArea>
    </format>
    <format dxfId="818">
      <pivotArea collapsedLevelsAreSubtotals="1" fieldPosition="0">
        <references count="1">
          <reference field="13" count="1">
            <x v="75"/>
          </reference>
        </references>
      </pivotArea>
    </format>
    <format dxfId="817">
      <pivotArea collapsedLevelsAreSubtotals="1" fieldPosition="0">
        <references count="2">
          <reference field="12" count="3">
            <x v="14"/>
            <x v="41"/>
            <x v="58"/>
          </reference>
          <reference field="13" count="1" selected="0">
            <x v="75"/>
          </reference>
        </references>
      </pivotArea>
    </format>
    <format dxfId="816">
      <pivotArea collapsedLevelsAreSubtotals="1" fieldPosition="0">
        <references count="1">
          <reference field="13" count="1">
            <x v="76"/>
          </reference>
        </references>
      </pivotArea>
    </format>
    <format dxfId="815">
      <pivotArea collapsedLevelsAreSubtotals="1" fieldPosition="0">
        <references count="2">
          <reference field="12" count="5">
            <x v="56"/>
            <x v="57"/>
            <x v="58"/>
            <x v="59"/>
            <x v="64"/>
          </reference>
          <reference field="13" count="1" selected="0">
            <x v="76"/>
          </reference>
        </references>
      </pivotArea>
    </format>
    <format dxfId="814">
      <pivotArea collapsedLevelsAreSubtotals="1" fieldPosition="0">
        <references count="1">
          <reference field="13" count="1">
            <x v="77"/>
          </reference>
        </references>
      </pivotArea>
    </format>
    <format dxfId="813">
      <pivotArea collapsedLevelsAreSubtotals="1" fieldPosition="0">
        <references count="2">
          <reference field="12" count="1">
            <x v="35"/>
          </reference>
          <reference field="13" count="1" selected="0">
            <x v="77"/>
          </reference>
        </references>
      </pivotArea>
    </format>
    <format dxfId="812">
      <pivotArea collapsedLevelsAreSubtotals="1" fieldPosition="0">
        <references count="1">
          <reference field="13" count="1">
            <x v="78"/>
          </reference>
        </references>
      </pivotArea>
    </format>
    <format dxfId="811">
      <pivotArea collapsedLevelsAreSubtotals="1" fieldPosition="0">
        <references count="2">
          <reference field="12" count="2">
            <x v="33"/>
            <x v="59"/>
          </reference>
          <reference field="13" count="1" selected="0">
            <x v="78"/>
          </reference>
        </references>
      </pivotArea>
    </format>
    <format dxfId="810">
      <pivotArea collapsedLevelsAreSubtotals="1" fieldPosition="0">
        <references count="1">
          <reference field="13" count="1">
            <x v="79"/>
          </reference>
        </references>
      </pivotArea>
    </format>
    <format dxfId="809">
      <pivotArea collapsedLevelsAreSubtotals="1" fieldPosition="0">
        <references count="2">
          <reference field="12" count="1">
            <x v="57"/>
          </reference>
          <reference field="13" count="1" selected="0">
            <x v="79"/>
          </reference>
        </references>
      </pivotArea>
    </format>
    <format dxfId="808">
      <pivotArea collapsedLevelsAreSubtotals="1" fieldPosition="0">
        <references count="1">
          <reference field="13" count="1">
            <x v="80"/>
          </reference>
        </references>
      </pivotArea>
    </format>
    <format dxfId="807">
      <pivotArea collapsedLevelsAreSubtotals="1" fieldPosition="0">
        <references count="2">
          <reference field="12" count="1">
            <x v="38"/>
          </reference>
          <reference field="13" count="1" selected="0">
            <x v="80"/>
          </reference>
        </references>
      </pivotArea>
    </format>
    <format dxfId="806">
      <pivotArea collapsedLevelsAreSubtotals="1" fieldPosition="0">
        <references count="1">
          <reference field="13" count="1">
            <x v="81"/>
          </reference>
        </references>
      </pivotArea>
    </format>
    <format dxfId="805">
      <pivotArea collapsedLevelsAreSubtotals="1" fieldPosition="0">
        <references count="2">
          <reference field="12" count="2">
            <x v="57"/>
            <x v="58"/>
          </reference>
          <reference field="13" count="1" selected="0">
            <x v="81"/>
          </reference>
        </references>
      </pivotArea>
    </format>
    <format dxfId="804">
      <pivotArea collapsedLevelsAreSubtotals="1" fieldPosition="0">
        <references count="1">
          <reference field="13" count="1">
            <x v="82"/>
          </reference>
        </references>
      </pivotArea>
    </format>
    <format dxfId="803">
      <pivotArea collapsedLevelsAreSubtotals="1" fieldPosition="0">
        <references count="2">
          <reference field="12" count="1">
            <x v="57"/>
          </reference>
          <reference field="13" count="1" selected="0">
            <x v="82"/>
          </reference>
        </references>
      </pivotArea>
    </format>
    <format dxfId="802">
      <pivotArea collapsedLevelsAreSubtotals="1" fieldPosition="0">
        <references count="1">
          <reference field="13" count="1">
            <x v="83"/>
          </reference>
        </references>
      </pivotArea>
    </format>
    <format dxfId="801">
      <pivotArea collapsedLevelsAreSubtotals="1" fieldPosition="0">
        <references count="2">
          <reference field="12" count="2">
            <x v="38"/>
            <x v="59"/>
          </reference>
          <reference field="13" count="1" selected="0">
            <x v="83"/>
          </reference>
        </references>
      </pivotArea>
    </format>
    <format dxfId="800">
      <pivotArea collapsedLevelsAreSubtotals="1" fieldPosition="0">
        <references count="1">
          <reference field="13" count="1">
            <x v="84"/>
          </reference>
        </references>
      </pivotArea>
    </format>
    <format dxfId="799">
      <pivotArea collapsedLevelsAreSubtotals="1" fieldPosition="0">
        <references count="2">
          <reference field="12" count="5">
            <x v="9"/>
            <x v="34"/>
            <x v="58"/>
            <x v="59"/>
            <x v="60"/>
          </reference>
          <reference field="13" count="1" selected="0">
            <x v="84"/>
          </reference>
        </references>
      </pivotArea>
    </format>
    <format dxfId="798">
      <pivotArea collapsedLevelsAreSubtotals="1" fieldPosition="0">
        <references count="1">
          <reference field="13" count="1">
            <x v="85"/>
          </reference>
        </references>
      </pivotArea>
    </format>
    <format dxfId="797">
      <pivotArea collapsedLevelsAreSubtotals="1" fieldPosition="0">
        <references count="2">
          <reference field="12" count="1">
            <x v="1"/>
          </reference>
          <reference field="13" count="1" selected="0">
            <x v="85"/>
          </reference>
        </references>
      </pivotArea>
    </format>
    <format dxfId="796">
      <pivotArea collapsedLevelsAreSubtotals="1" fieldPosition="0">
        <references count="1">
          <reference field="13" count="1">
            <x v="86"/>
          </reference>
        </references>
      </pivotArea>
    </format>
    <format dxfId="795">
      <pivotArea collapsedLevelsAreSubtotals="1" fieldPosition="0">
        <references count="2">
          <reference field="12" count="1">
            <x v="45"/>
          </reference>
          <reference field="13" count="1" selected="0">
            <x v="86"/>
          </reference>
        </references>
      </pivotArea>
    </format>
    <format dxfId="794">
      <pivotArea collapsedLevelsAreSubtotals="1" fieldPosition="0">
        <references count="1">
          <reference field="13" count="1">
            <x v="87"/>
          </reference>
        </references>
      </pivotArea>
    </format>
    <format dxfId="793">
      <pivotArea collapsedLevelsAreSubtotals="1" fieldPosition="0">
        <references count="2">
          <reference field="12" count="1">
            <x v="34"/>
          </reference>
          <reference field="13" count="1" selected="0">
            <x v="87"/>
          </reference>
        </references>
      </pivotArea>
    </format>
    <format dxfId="792">
      <pivotArea collapsedLevelsAreSubtotals="1" fieldPosition="0">
        <references count="1">
          <reference field="13" count="1">
            <x v="88"/>
          </reference>
        </references>
      </pivotArea>
    </format>
    <format dxfId="791">
      <pivotArea collapsedLevelsAreSubtotals="1" fieldPosition="0">
        <references count="2">
          <reference field="12" count="2">
            <x v="24"/>
            <x v="51"/>
          </reference>
          <reference field="13" count="1" selected="0">
            <x v="88"/>
          </reference>
        </references>
      </pivotArea>
    </format>
    <format dxfId="790">
      <pivotArea collapsedLevelsAreSubtotals="1" fieldPosition="0">
        <references count="1">
          <reference field="13" count="1">
            <x v="89"/>
          </reference>
        </references>
      </pivotArea>
    </format>
    <format dxfId="789">
      <pivotArea collapsedLevelsAreSubtotals="1" fieldPosition="0">
        <references count="2">
          <reference field="12" count="2">
            <x v="33"/>
            <x v="61"/>
          </reference>
          <reference field="13" count="1" selected="0">
            <x v="89"/>
          </reference>
        </references>
      </pivotArea>
    </format>
    <format dxfId="788">
      <pivotArea collapsedLevelsAreSubtotals="1" fieldPosition="0">
        <references count="1">
          <reference field="13" count="1">
            <x v="90"/>
          </reference>
        </references>
      </pivotArea>
    </format>
    <format dxfId="787">
      <pivotArea collapsedLevelsAreSubtotals="1" fieldPosition="0">
        <references count="2">
          <reference field="12" count="5">
            <x v="1"/>
            <x v="9"/>
            <x v="34"/>
            <x v="61"/>
            <x v="63"/>
          </reference>
          <reference field="13" count="1" selected="0">
            <x v="90"/>
          </reference>
        </references>
      </pivotArea>
    </format>
    <format dxfId="786">
      <pivotArea collapsedLevelsAreSubtotals="1" fieldPosition="0">
        <references count="1">
          <reference field="13" count="1">
            <x v="91"/>
          </reference>
        </references>
      </pivotArea>
    </format>
    <format dxfId="785">
      <pivotArea collapsedLevelsAreSubtotals="1" fieldPosition="0">
        <references count="2">
          <reference field="12" count="1">
            <x v="58"/>
          </reference>
          <reference field="13" count="1" selected="0">
            <x v="91"/>
          </reference>
        </references>
      </pivotArea>
    </format>
    <format dxfId="784">
      <pivotArea collapsedLevelsAreSubtotals="1" fieldPosition="0">
        <references count="1">
          <reference field="13" count="1">
            <x v="92"/>
          </reference>
        </references>
      </pivotArea>
    </format>
    <format dxfId="783">
      <pivotArea collapsedLevelsAreSubtotals="1" fieldPosition="0">
        <references count="2">
          <reference field="12" count="3">
            <x v="9"/>
            <x v="25"/>
            <x v="51"/>
          </reference>
          <reference field="13" count="1" selected="0">
            <x v="92"/>
          </reference>
        </references>
      </pivotArea>
    </format>
    <format dxfId="782">
      <pivotArea collapsedLevelsAreSubtotals="1" fieldPosition="0">
        <references count="1">
          <reference field="13" count="1">
            <x v="93"/>
          </reference>
        </references>
      </pivotArea>
    </format>
    <format dxfId="781">
      <pivotArea collapsedLevelsAreSubtotals="1" fieldPosition="0">
        <references count="2">
          <reference field="12" count="2">
            <x v="16"/>
            <x v="51"/>
          </reference>
          <reference field="13" count="1" selected="0">
            <x v="93"/>
          </reference>
        </references>
      </pivotArea>
    </format>
    <format dxfId="780">
      <pivotArea collapsedLevelsAreSubtotals="1" fieldPosition="0">
        <references count="1">
          <reference field="13" count="1">
            <x v="94"/>
          </reference>
        </references>
      </pivotArea>
    </format>
    <format dxfId="779">
      <pivotArea collapsedLevelsAreSubtotals="1" fieldPosition="0">
        <references count="2">
          <reference field="12" count="1">
            <x v="35"/>
          </reference>
          <reference field="13" count="1" selected="0">
            <x v="94"/>
          </reference>
        </references>
      </pivotArea>
    </format>
    <format dxfId="778">
      <pivotArea collapsedLevelsAreSubtotals="1" fieldPosition="0">
        <references count="1">
          <reference field="13" count="1">
            <x v="95"/>
          </reference>
        </references>
      </pivotArea>
    </format>
    <format dxfId="777">
      <pivotArea collapsedLevelsAreSubtotals="1" fieldPosition="0">
        <references count="2">
          <reference field="12" count="1">
            <x v="50"/>
          </reference>
          <reference field="13" count="1" selected="0">
            <x v="95"/>
          </reference>
        </references>
      </pivotArea>
    </format>
    <format dxfId="776">
      <pivotArea collapsedLevelsAreSubtotals="1" fieldPosition="0">
        <references count="1">
          <reference field="13" count="1">
            <x v="96"/>
          </reference>
        </references>
      </pivotArea>
    </format>
    <format dxfId="775">
      <pivotArea collapsedLevelsAreSubtotals="1" fieldPosition="0">
        <references count="2">
          <reference field="12" count="1">
            <x v="61"/>
          </reference>
          <reference field="13" count="1" selected="0">
            <x v="96"/>
          </reference>
        </references>
      </pivotArea>
    </format>
    <format dxfId="774">
      <pivotArea collapsedLevelsAreSubtotals="1" fieldPosition="0">
        <references count="1">
          <reference field="13" count="1">
            <x v="97"/>
          </reference>
        </references>
      </pivotArea>
    </format>
    <format dxfId="773">
      <pivotArea collapsedLevelsAreSubtotals="1" fieldPosition="0">
        <references count="2">
          <reference field="12" count="2">
            <x v="13"/>
            <x v="61"/>
          </reference>
          <reference field="13" count="1" selected="0">
            <x v="97"/>
          </reference>
        </references>
      </pivotArea>
    </format>
    <format dxfId="772">
      <pivotArea collapsedLevelsAreSubtotals="1" fieldPosition="0">
        <references count="1">
          <reference field="13" count="1">
            <x v="98"/>
          </reference>
        </references>
      </pivotArea>
    </format>
    <format dxfId="771">
      <pivotArea collapsedLevelsAreSubtotals="1" fieldPosition="0">
        <references count="2">
          <reference field="12" count="2">
            <x v="13"/>
            <x v="62"/>
          </reference>
          <reference field="13" count="1" selected="0">
            <x v="98"/>
          </reference>
        </references>
      </pivotArea>
    </format>
    <format dxfId="770">
      <pivotArea collapsedLevelsAreSubtotals="1" fieldPosition="0">
        <references count="1">
          <reference field="13" count="1">
            <x v="99"/>
          </reference>
        </references>
      </pivotArea>
    </format>
    <format dxfId="769">
      <pivotArea collapsedLevelsAreSubtotals="1" fieldPosition="0">
        <references count="2">
          <reference field="12" count="1">
            <x v="18"/>
          </reference>
          <reference field="13" count="1" selected="0">
            <x v="99"/>
          </reference>
        </references>
      </pivotArea>
    </format>
    <format dxfId="768">
      <pivotArea collapsedLevelsAreSubtotals="1" fieldPosition="0">
        <references count="1">
          <reference field="13" count="1">
            <x v="100"/>
          </reference>
        </references>
      </pivotArea>
    </format>
    <format dxfId="767">
      <pivotArea collapsedLevelsAreSubtotals="1" fieldPosition="0">
        <references count="2">
          <reference field="12" count="1">
            <x v="63"/>
          </reference>
          <reference field="13" count="1" selected="0">
            <x v="100"/>
          </reference>
        </references>
      </pivotArea>
    </format>
    <format dxfId="766">
      <pivotArea collapsedLevelsAreSubtotals="1" fieldPosition="0">
        <references count="1">
          <reference field="13" count="1">
            <x v="101"/>
          </reference>
        </references>
      </pivotArea>
    </format>
    <format dxfId="765">
      <pivotArea collapsedLevelsAreSubtotals="1" fieldPosition="0">
        <references count="2">
          <reference field="12" count="2">
            <x v="13"/>
            <x v="63"/>
          </reference>
          <reference field="13" count="1" selected="0">
            <x v="101"/>
          </reference>
        </references>
      </pivotArea>
    </format>
    <format dxfId="764">
      <pivotArea collapsedLevelsAreSubtotals="1" fieldPosition="0">
        <references count="1">
          <reference field="13" count="1">
            <x v="102"/>
          </reference>
        </references>
      </pivotArea>
    </format>
    <format dxfId="763">
      <pivotArea collapsedLevelsAreSubtotals="1" fieldPosition="0">
        <references count="2">
          <reference field="12" count="1">
            <x v="53"/>
          </reference>
          <reference field="13" count="1" selected="0">
            <x v="102"/>
          </reference>
        </references>
      </pivotArea>
    </format>
    <format dxfId="762">
      <pivotArea collapsedLevelsAreSubtotals="1" fieldPosition="0">
        <references count="1">
          <reference field="13" count="1">
            <x v="103"/>
          </reference>
        </references>
      </pivotArea>
    </format>
    <format dxfId="761">
      <pivotArea collapsedLevelsAreSubtotals="1" fieldPosition="0">
        <references count="2">
          <reference field="12" count="1">
            <x v="58"/>
          </reference>
          <reference field="13" count="1" selected="0">
            <x v="103"/>
          </reference>
        </references>
      </pivotArea>
    </format>
    <format dxfId="760">
      <pivotArea field="13" type="button" dataOnly="0" labelOnly="1" outline="0" axis="axisRow" fieldPosition="0"/>
    </format>
    <format dxfId="759">
      <pivotArea dataOnly="0" labelOnly="1" fieldPosition="0">
        <references count="1">
          <reference field="1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104"/>
            <x v="105"/>
          </reference>
        </references>
      </pivotArea>
    </format>
    <format dxfId="758">
      <pivotArea dataOnly="0" labelOnly="1" fieldPosition="0">
        <references count="1">
          <reference field="13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106"/>
            <x v="107"/>
            <x v="108"/>
          </reference>
        </references>
      </pivotArea>
    </format>
    <format dxfId="757">
      <pivotArea dataOnly="0" labelOnly="1" fieldPosition="0">
        <references count="1">
          <reference field="13" count="9"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756">
      <pivotArea dataOnly="0" labelOnly="1" fieldPosition="0">
        <references count="2">
          <reference field="12" count="26">
            <x v="1"/>
            <x v="3"/>
            <x v="4"/>
            <x v="5"/>
            <x v="6"/>
            <x v="7"/>
            <x v="9"/>
            <x v="10"/>
            <x v="14"/>
            <x v="15"/>
            <x v="20"/>
            <x v="22"/>
            <x v="23"/>
            <x v="32"/>
            <x v="34"/>
            <x v="35"/>
            <x v="36"/>
            <x v="38"/>
            <x v="40"/>
            <x v="41"/>
            <x v="42"/>
            <x v="43"/>
            <x v="46"/>
            <x v="47"/>
            <x v="52"/>
            <x v="57"/>
          </reference>
          <reference field="13" count="1" selected="0">
            <x v="0"/>
          </reference>
        </references>
      </pivotArea>
    </format>
    <format dxfId="755">
      <pivotArea dataOnly="0" labelOnly="1" fieldPosition="0">
        <references count="2">
          <reference field="12" count="32">
            <x v="0"/>
            <x v="1"/>
            <x v="2"/>
            <x v="8"/>
            <x v="9"/>
            <x v="10"/>
            <x v="11"/>
            <x v="17"/>
            <x v="19"/>
            <x v="27"/>
            <x v="28"/>
            <x v="29"/>
            <x v="30"/>
            <x v="31"/>
            <x v="34"/>
            <x v="35"/>
            <x v="36"/>
            <x v="37"/>
            <x v="38"/>
            <x v="39"/>
            <x v="40"/>
            <x v="41"/>
            <x v="44"/>
            <x v="48"/>
            <x v="49"/>
            <x v="55"/>
            <x v="56"/>
            <x v="57"/>
            <x v="58"/>
            <x v="59"/>
            <x v="61"/>
            <x v="63"/>
          </reference>
          <reference field="13" count="1" selected="0">
            <x v="34"/>
          </reference>
        </references>
      </pivotArea>
    </format>
    <format dxfId="754">
      <pivotArea dataOnly="0" labelOnly="1" fieldPosition="0">
        <references count="2">
          <reference field="12" count="26">
            <x v="1"/>
            <x v="3"/>
            <x v="9"/>
            <x v="12"/>
            <x v="14"/>
            <x v="21"/>
            <x v="24"/>
            <x v="26"/>
            <x v="33"/>
            <x v="34"/>
            <x v="35"/>
            <x v="38"/>
            <x v="41"/>
            <x v="45"/>
            <x v="46"/>
            <x v="51"/>
            <x v="54"/>
            <x v="55"/>
            <x v="56"/>
            <x v="57"/>
            <x v="58"/>
            <x v="59"/>
            <x v="60"/>
            <x v="61"/>
            <x v="64"/>
            <x v="65"/>
          </reference>
          <reference field="13" count="1" selected="0">
            <x v="64"/>
          </reference>
        </references>
      </pivotArea>
    </format>
    <format dxfId="753">
      <pivotArea dataOnly="0" labelOnly="1" fieldPosition="0">
        <references count="2">
          <reference field="12" count="13">
            <x v="9"/>
            <x v="13"/>
            <x v="16"/>
            <x v="18"/>
            <x v="25"/>
            <x v="35"/>
            <x v="50"/>
            <x v="51"/>
            <x v="53"/>
            <x v="58"/>
            <x v="61"/>
            <x v="62"/>
            <x v="63"/>
          </reference>
          <reference field="13" count="1" selected="0">
            <x v="90"/>
          </reference>
        </references>
      </pivotArea>
    </format>
    <format dxfId="752">
      <pivotArea dataOnly="0" labelOnly="1" fieldPosition="0">
        <references count="1">
          <reference field="0" count="0"/>
        </references>
      </pivotArea>
    </format>
    <format dxfId="751">
      <pivotArea dataOnly="0" labelOnly="1" grandCol="1" outline="0" fieldPosition="0"/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8"/>
        <mp field="19"/>
        <mp field="20"/>
        <mp field="21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05  FIRE SERVICE CAPITAL PROJ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2">
    <rowHierarchyUsage hierarchyUsage="219"/>
    <rowHierarchyUsage hierarchyUsage="194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4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Funding Source" colHeaderCaption="Fiscal Years" fieldListSortAscending="1">
  <location ref="C5:M29" firstHeaderRow="1" firstDataRow="2" firstDataCol="1" rowPageCount="3" colPageCount="1"/>
  <pivotFields count="20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llDrilled="1" showAll="0" measureFilter="1" dataSourceSort="1" defaultAttributeDrillState="1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allDrilled="1" showAll="0" dataSourceSort="1" defaultAttributeDrillState="1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1">
    <field x="1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3" hier="165" name="[Organization Set].[Organization].[Level 1].&amp;[405  FIRE SERVICE CAPITAL PROJ]" cap="405  FIRE SERVICE CAPITAL PROJ"/>
    <pageField fld="9" hier="71" name="[GL Account].[Account Type].&amp;[Expenses]" cap="Expenses"/>
    <pageField fld="11" hier="133" name="[Journal].[Process Status].&amp;[Posted]" cap="Posted"/>
  </pageFields>
  <dataFields count="1">
    <dataField fld="10" baseField="0" baseItem="0"/>
  </dataFields>
  <formats count="18">
    <format dxfId="750">
      <pivotArea dataOnly="0" labelOnly="1" outline="0" fieldPosition="0">
        <references count="1">
          <reference field="3" count="0"/>
        </references>
      </pivotArea>
    </format>
    <format dxfId="749">
      <pivotArea field="0" type="button" dataOnly="0" labelOnly="1" outline="0" axis="axisCol" fieldPosition="0"/>
    </format>
    <format dxfId="748">
      <pivotArea type="topRight" dataOnly="0" labelOnly="1" outline="0" fieldPosition="0"/>
    </format>
    <format dxfId="747">
      <pivotArea dataOnly="0" labelOnly="1" fieldPosition="0">
        <references count="1">
          <reference field="0" count="0"/>
        </references>
      </pivotArea>
    </format>
    <format dxfId="746">
      <pivotArea dataOnly="0" labelOnly="1" grandCol="1" outline="0" fieldPosition="0"/>
    </format>
    <format dxfId="745">
      <pivotArea field="0" type="button" dataOnly="0" labelOnly="1" outline="0" axis="axisCol" fieldPosition="0"/>
    </format>
    <format dxfId="744">
      <pivotArea type="topRight" dataOnly="0" labelOnly="1" outline="0" fieldPosition="0"/>
    </format>
    <format dxfId="743">
      <pivotArea dataOnly="0" labelOnly="1" fieldPosition="0">
        <references count="1">
          <reference field="0" count="0"/>
        </references>
      </pivotArea>
    </format>
    <format dxfId="742">
      <pivotArea dataOnly="0" labelOnly="1" grandCol="1" outline="0" fieldPosition="0"/>
    </format>
    <format dxfId="741">
      <pivotArea type="all" dataOnly="0" outline="0" fieldPosition="0"/>
    </format>
    <format dxfId="740">
      <pivotArea dataOnly="0" labelOnly="1" fieldPosition="0">
        <references count="1">
          <reference field="0" count="0"/>
        </references>
      </pivotArea>
    </format>
    <format dxfId="739">
      <pivotArea dataOnly="0" labelOnly="1" grandCol="1" outline="0" fieldPosition="0"/>
    </format>
    <format dxfId="738">
      <pivotArea dataOnly="0" labelOnly="1" fieldPosition="0">
        <references count="1">
          <reference field="0" count="0"/>
        </references>
      </pivotArea>
    </format>
    <format dxfId="737">
      <pivotArea dataOnly="0" labelOnly="1" grandCol="1" outline="0" fieldPosition="0"/>
    </format>
    <format dxfId="736">
      <pivotArea outline="0" collapsedLevelsAreSubtotals="1" fieldPosition="0"/>
    </format>
    <format dxfId="735">
      <pivotArea dataOnly="0" labelOnly="1" fieldPosition="0">
        <references count="1">
          <reference field="0" count="0"/>
        </references>
      </pivotArea>
    </format>
    <format dxfId="734">
      <pivotArea dataOnly="0" labelOnly="1" grandCol="1" outline="0" fieldPosition="0"/>
    </format>
    <format dxfId="733">
      <pivotArea collapsedLevelsAreSubtotals="1" fieldPosition="0">
        <references count="1">
          <reference field="13" count="22">
            <x v="1"/>
            <x v="4"/>
            <x v="5"/>
            <x v="8"/>
            <x v="10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5"/>
        <mp field="16"/>
        <mp field="17"/>
        <mp field="18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05  FIRE SERVICE CAPITAL PROJ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1">
    <rowHierarchyUsage hierarchyUsage="193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5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Project and subproject" colHeaderCaption="Fiscal Years" fieldListSortAscending="1">
  <location ref="A6:K626" firstHeaderRow="1" firstDataRow="2" firstDataCol="1" rowPageCount="4" colPageCount="1"/>
  <pivotFields count="23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measureFilter="1" dataSourceSort="1" defaultAttributeDrillState="1">
      <items count="1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axis="axisRow" allDrilled="1" showAll="0" dataSourceSort="1">
      <items count="184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  <item c="1" x="119"/>
        <item c="1" x="120"/>
        <item c="1" x="121"/>
        <item c="1" x="122"/>
        <item c="1" x="123"/>
        <item c="1" x="124"/>
        <item c="1" x="125"/>
        <item c="1" x="126"/>
        <item c="1" x="127"/>
        <item c="1" x="128"/>
        <item c="1" x="129"/>
        <item c="1" x="130"/>
        <item c="1" x="131"/>
        <item c="1" x="132"/>
        <item c="1" x="133"/>
        <item c="1" x="134"/>
        <item c="1" x="135"/>
        <item c="1" x="136"/>
        <item c="1" x="137"/>
        <item c="1" x="138"/>
        <item c="1" x="139"/>
        <item c="1" x="140"/>
        <item c="1" x="141"/>
        <item c="1" x="142"/>
        <item c="1" x="143"/>
        <item c="1" x="144"/>
        <item c="1" x="145"/>
        <item c="1" x="146"/>
        <item c="1" x="147"/>
        <item c="1" x="148"/>
        <item c="1" x="149"/>
        <item c="1" x="150"/>
        <item c="1" x="151"/>
        <item c="1" x="152"/>
        <item c="1" x="153"/>
        <item c="1" x="154"/>
        <item c="1" x="155"/>
        <item c="1" x="156"/>
        <item c="1" x="157"/>
        <item c="1" x="158"/>
        <item c="1" x="159"/>
        <item c="1" x="160"/>
        <item c="1" x="161"/>
        <item c="1" x="162"/>
        <item c="1" x="163"/>
        <item c="1" x="164"/>
        <item c="1" x="165"/>
        <item c="1" x="166"/>
        <item c="1" x="167"/>
        <item c="1" x="168"/>
        <item c="1" x="169"/>
        <item c="1" x="170"/>
        <item c="1" x="171"/>
        <item c="1" x="172"/>
        <item c="1" x="173"/>
        <item c="1" x="174"/>
        <item c="1" x="175"/>
        <item c="1" x="176"/>
        <item c="1" x="177"/>
        <item c="1" x="178"/>
        <item c="1" x="179"/>
        <item c="1" x="180"/>
        <item c="1" x="181"/>
        <item c="1" x="182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2">
    <field x="13"/>
    <field x="12"/>
  </rowFields>
  <rowItems count="619">
    <i>
      <x/>
    </i>
    <i r="1">
      <x/>
    </i>
    <i>
      <x v="1"/>
    </i>
    <i r="1">
      <x v="15"/>
    </i>
    <i r="1">
      <x v="68"/>
    </i>
    <i r="1">
      <x v="103"/>
    </i>
    <i>
      <x v="2"/>
    </i>
    <i r="1">
      <x v="16"/>
    </i>
    <i r="1">
      <x v="43"/>
    </i>
    <i r="1">
      <x v="69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11"/>
    </i>
    <i>
      <x v="3"/>
    </i>
    <i r="1">
      <x v="17"/>
    </i>
    <i r="1">
      <x v="48"/>
    </i>
    <i r="1">
      <x v="71"/>
    </i>
    <i r="1">
      <x v="103"/>
    </i>
    <i r="1">
      <x v="104"/>
    </i>
    <i r="1">
      <x v="105"/>
    </i>
    <i r="1">
      <x v="106"/>
    </i>
    <i r="1">
      <x v="107"/>
    </i>
    <i r="1">
      <x v="108"/>
    </i>
    <i>
      <x v="4"/>
    </i>
    <i r="1">
      <x v="9"/>
    </i>
    <i r="1">
      <x v="72"/>
    </i>
    <i r="1">
      <x v="103"/>
    </i>
    <i>
      <x v="5"/>
    </i>
    <i r="1">
      <x v="18"/>
    </i>
    <i r="1">
      <x v="51"/>
    </i>
    <i r="1">
      <x v="74"/>
    </i>
    <i r="1">
      <x v="103"/>
    </i>
    <i r="1">
      <x v="104"/>
    </i>
    <i r="1">
      <x v="105"/>
    </i>
    <i r="1">
      <x v="106"/>
    </i>
    <i r="1">
      <x v="107"/>
    </i>
    <i r="1">
      <x v="108"/>
    </i>
    <i>
      <x v="6"/>
    </i>
    <i r="1">
      <x v="10"/>
    </i>
    <i r="1">
      <x v="76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11"/>
    </i>
    <i>
      <x v="7"/>
    </i>
    <i r="1">
      <x v="19"/>
    </i>
    <i r="1">
      <x v="77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>
      <x v="8"/>
    </i>
    <i r="1">
      <x v="11"/>
    </i>
    <i r="1">
      <x v="42"/>
    </i>
    <i r="1">
      <x v="79"/>
    </i>
    <i r="1">
      <x v="103"/>
    </i>
    <i r="1">
      <x v="104"/>
    </i>
    <i r="1">
      <x v="105"/>
    </i>
    <i r="1">
      <x v="106"/>
    </i>
    <i r="1">
      <x v="107"/>
    </i>
    <i r="1">
      <x v="108"/>
    </i>
    <i>
      <x v="9"/>
    </i>
    <i r="1">
      <x v="12"/>
    </i>
    <i r="1">
      <x v="81"/>
    </i>
    <i r="1">
      <x v="103"/>
    </i>
    <i r="1">
      <x v="111"/>
    </i>
    <i>
      <x v="10"/>
    </i>
    <i r="1">
      <x v="20"/>
    </i>
    <i r="1">
      <x v="82"/>
    </i>
    <i r="1">
      <x v="103"/>
    </i>
    <i>
      <x v="11"/>
    </i>
    <i r="1">
      <x v="21"/>
    </i>
    <i r="1">
      <x v="84"/>
    </i>
    <i r="1">
      <x v="103"/>
    </i>
    <i r="1">
      <x v="105"/>
    </i>
    <i r="1">
      <x v="106"/>
    </i>
    <i r="1">
      <x v="107"/>
    </i>
    <i r="1">
      <x v="108"/>
    </i>
    <i r="1">
      <x v="111"/>
    </i>
    <i>
      <x v="12"/>
    </i>
    <i r="1">
      <x v="22"/>
    </i>
    <i r="1">
      <x v="85"/>
    </i>
    <i r="1">
      <x v="103"/>
    </i>
    <i r="1">
      <x v="105"/>
    </i>
    <i r="1">
      <x v="106"/>
    </i>
    <i r="1">
      <x v="107"/>
    </i>
    <i r="1">
      <x v="108"/>
    </i>
    <i r="1">
      <x v="109"/>
    </i>
    <i>
      <x v="13"/>
    </i>
    <i r="1">
      <x v="23"/>
    </i>
    <i r="1">
      <x v="44"/>
    </i>
    <i r="1">
      <x v="87"/>
    </i>
    <i r="1">
      <x v="103"/>
    </i>
    <i r="1">
      <x v="109"/>
    </i>
    <i>
      <x v="14"/>
    </i>
    <i r="1">
      <x v="24"/>
    </i>
    <i r="1">
      <x v="89"/>
    </i>
    <i r="1">
      <x v="103"/>
    </i>
    <i r="1">
      <x v="105"/>
    </i>
    <i r="1">
      <x v="106"/>
    </i>
    <i r="1">
      <x v="107"/>
    </i>
    <i r="1">
      <x v="108"/>
    </i>
    <i r="1">
      <x v="111"/>
    </i>
    <i>
      <x v="15"/>
    </i>
    <i r="1">
      <x v="25"/>
    </i>
    <i r="1">
      <x v="65"/>
    </i>
    <i r="1">
      <x v="103"/>
    </i>
    <i r="1">
      <x v="105"/>
    </i>
    <i r="1">
      <x v="106"/>
    </i>
    <i r="1">
      <x v="107"/>
    </i>
    <i r="1">
      <x v="108"/>
    </i>
    <i>
      <x v="16"/>
    </i>
    <i r="1">
      <x v="26"/>
    </i>
    <i r="1">
      <x v="91"/>
    </i>
    <i r="1">
      <x v="103"/>
    </i>
    <i r="1">
      <x v="106"/>
    </i>
    <i>
      <x v="17"/>
    </i>
    <i r="1">
      <x v="107"/>
    </i>
    <i>
      <x v="18"/>
    </i>
    <i r="1">
      <x v="38"/>
    </i>
    <i r="1">
      <x v="56"/>
    </i>
    <i>
      <x v="19"/>
    </i>
    <i r="1">
      <x v="85"/>
    </i>
    <i r="1">
      <x v="101"/>
    </i>
    <i>
      <x v="20"/>
    </i>
    <i r="1">
      <x v="101"/>
    </i>
    <i>
      <x v="21"/>
    </i>
    <i r="1">
      <x v="101"/>
    </i>
    <i>
      <x v="22"/>
    </i>
    <i r="1">
      <x v="67"/>
    </i>
    <i>
      <x v="23"/>
    </i>
    <i r="1">
      <x v="4"/>
    </i>
    <i>
      <x v="24"/>
    </i>
    <i r="1">
      <x v="72"/>
    </i>
    <i r="1">
      <x v="101"/>
    </i>
    <i>
      <x v="25"/>
    </i>
    <i r="1">
      <x v="72"/>
    </i>
    <i r="1">
      <x v="101"/>
    </i>
    <i>
      <x v="26"/>
    </i>
    <i r="1">
      <x v="105"/>
    </i>
    <i>
      <x v="27"/>
    </i>
    <i r="1">
      <x v="105"/>
    </i>
    <i r="1">
      <x v="106"/>
    </i>
    <i>
      <x v="28"/>
    </i>
    <i r="1">
      <x v="4"/>
    </i>
    <i r="1">
      <x v="101"/>
    </i>
    <i>
      <x v="29"/>
    </i>
    <i r="1">
      <x v="4"/>
    </i>
    <i r="1">
      <x v="101"/>
    </i>
    <i r="1">
      <x v="102"/>
    </i>
    <i>
      <x v="30"/>
    </i>
    <i r="1">
      <x v="101"/>
    </i>
    <i>
      <x v="31"/>
    </i>
    <i r="1">
      <x v="4"/>
    </i>
    <i>
      <x v="32"/>
    </i>
    <i r="1">
      <x v="1"/>
    </i>
    <i>
      <x v="33"/>
    </i>
    <i r="1">
      <x v="39"/>
    </i>
    <i>
      <x v="34"/>
    </i>
    <i r="1">
      <x v="39"/>
    </i>
    <i r="1">
      <x v="66"/>
    </i>
    <i>
      <x v="35"/>
    </i>
    <i r="1">
      <x v="4"/>
    </i>
    <i r="1">
      <x v="37"/>
    </i>
    <i r="1">
      <x v="39"/>
    </i>
    <i r="1">
      <x v="73"/>
    </i>
    <i r="1">
      <x v="101"/>
    </i>
    <i r="1">
      <x v="102"/>
    </i>
    <i>
      <x v="36"/>
    </i>
    <i r="1">
      <x v="101"/>
    </i>
    <i>
      <x v="37"/>
    </i>
    <i r="1">
      <x v="4"/>
    </i>
    <i r="1">
      <x v="101"/>
    </i>
    <i>
      <x v="38"/>
    </i>
    <i r="1">
      <x v="101"/>
    </i>
    <i>
      <x v="39"/>
    </i>
    <i r="1">
      <x v="2"/>
    </i>
    <i r="1">
      <x v="4"/>
    </i>
    <i>
      <x v="40"/>
    </i>
    <i r="1">
      <x v="4"/>
    </i>
    <i r="1">
      <x v="101"/>
    </i>
    <i>
      <x v="41"/>
    </i>
    <i r="1">
      <x v="4"/>
    </i>
    <i r="1">
      <x v="52"/>
    </i>
    <i>
      <x v="42"/>
    </i>
    <i r="1">
      <x v="4"/>
    </i>
    <i r="1">
      <x v="53"/>
    </i>
    <i r="1">
      <x v="101"/>
    </i>
    <i r="1">
      <x v="102"/>
    </i>
    <i r="1">
      <x v="109"/>
    </i>
    <i>
      <x v="43"/>
    </i>
    <i r="1">
      <x v="29"/>
    </i>
    <i>
      <x v="44"/>
    </i>
    <i r="1">
      <x v="36"/>
    </i>
    <i>
      <x v="45"/>
    </i>
    <i r="1">
      <x v="4"/>
    </i>
    <i r="1">
      <x v="18"/>
    </i>
    <i>
      <x v="46"/>
    </i>
    <i r="1">
      <x v="16"/>
    </i>
    <i>
      <x v="47"/>
    </i>
    <i r="1">
      <x v="103"/>
    </i>
    <i>
      <x v="48"/>
    </i>
    <i r="1">
      <x v="7"/>
    </i>
    <i r="1">
      <x v="58"/>
    </i>
    <i>
      <x v="49"/>
    </i>
    <i r="1">
      <x v="7"/>
    </i>
    <i r="1">
      <x v="49"/>
    </i>
    <i r="1">
      <x v="60"/>
    </i>
    <i>
      <x v="50"/>
    </i>
    <i r="1">
      <x v="7"/>
    </i>
    <i r="1">
      <x v="35"/>
    </i>
    <i>
      <x v="51"/>
    </i>
    <i r="1">
      <x v="7"/>
    </i>
    <i>
      <x v="52"/>
    </i>
    <i r="1">
      <x v="8"/>
    </i>
    <i r="1">
      <x v="57"/>
    </i>
    <i>
      <x v="53"/>
    </i>
    <i r="1">
      <x v="7"/>
    </i>
    <i r="1">
      <x v="94"/>
    </i>
    <i>
      <x v="54"/>
    </i>
    <i r="1">
      <x v="7"/>
    </i>
    <i r="1">
      <x v="95"/>
    </i>
    <i>
      <x v="55"/>
    </i>
    <i r="1">
      <x v="7"/>
    </i>
    <i r="1">
      <x v="30"/>
    </i>
    <i>
      <x v="56"/>
    </i>
    <i r="1">
      <x v="7"/>
    </i>
    <i r="1">
      <x v="60"/>
    </i>
    <i>
      <x v="57"/>
    </i>
    <i r="1">
      <x v="7"/>
    </i>
    <i r="1">
      <x v="61"/>
    </i>
    <i>
      <x v="58"/>
    </i>
    <i r="1">
      <x v="7"/>
    </i>
    <i r="1">
      <x v="32"/>
    </i>
    <i r="1">
      <x v="96"/>
    </i>
    <i>
      <x v="59"/>
    </i>
    <i r="1">
      <x v="7"/>
    </i>
    <i r="1">
      <x v="33"/>
    </i>
    <i r="1">
      <x v="50"/>
    </i>
    <i>
      <x v="60"/>
    </i>
    <i r="1">
      <x v="7"/>
    </i>
    <i>
      <x v="61"/>
    </i>
    <i r="1">
      <x v="7"/>
    </i>
    <i r="1">
      <x v="34"/>
    </i>
    <i>
      <x v="62"/>
    </i>
    <i r="1">
      <x v="7"/>
    </i>
    <i r="1">
      <x v="97"/>
    </i>
    <i>
      <x v="63"/>
    </i>
    <i r="1">
      <x v="3"/>
    </i>
    <i>
      <x v="64"/>
    </i>
    <i r="1">
      <x v="7"/>
    </i>
    <i>
      <x v="65"/>
    </i>
    <i r="1">
      <x v="59"/>
    </i>
    <i>
      <x v="66"/>
    </i>
    <i r="1">
      <x v="7"/>
    </i>
    <i r="1">
      <x v="55"/>
    </i>
    <i>
      <x v="67"/>
    </i>
    <i r="1">
      <x v="7"/>
    </i>
    <i r="1">
      <x v="98"/>
    </i>
    <i>
      <x v="68"/>
    </i>
    <i r="1">
      <x v="7"/>
    </i>
    <i r="1">
      <x v="31"/>
    </i>
    <i>
      <x v="69"/>
    </i>
    <i r="1">
      <x v="28"/>
    </i>
    <i>
      <x v="70"/>
    </i>
    <i r="1">
      <x v="7"/>
    </i>
    <i r="1">
      <x v="29"/>
    </i>
    <i>
      <x v="71"/>
    </i>
    <i r="1">
      <x v="7"/>
    </i>
    <i r="1">
      <x v="29"/>
    </i>
    <i>
      <x v="72"/>
    </i>
    <i r="1">
      <x v="14"/>
    </i>
    <i r="1">
      <x v="62"/>
    </i>
    <i>
      <x v="73"/>
    </i>
    <i r="1">
      <x v="7"/>
    </i>
    <i r="1">
      <x v="29"/>
    </i>
    <i>
      <x v="74"/>
    </i>
    <i r="1">
      <x v="7"/>
    </i>
    <i r="1">
      <x v="13"/>
    </i>
    <i r="1">
      <x v="63"/>
    </i>
    <i>
      <x v="75"/>
    </i>
    <i r="1">
      <x v="7"/>
    </i>
    <i r="1">
      <x v="64"/>
    </i>
    <i>
      <x v="76"/>
    </i>
    <i r="1">
      <x v="4"/>
    </i>
    <i r="1">
      <x v="66"/>
    </i>
    <i>
      <x v="77"/>
    </i>
    <i r="1">
      <x v="4"/>
    </i>
    <i r="1">
      <x v="66"/>
    </i>
    <i>
      <x v="78"/>
    </i>
    <i r="1">
      <x v="4"/>
    </i>
    <i r="1">
      <x v="66"/>
    </i>
    <i>
      <x v="79"/>
    </i>
    <i r="1">
      <x v="4"/>
    </i>
    <i r="1">
      <x v="66"/>
    </i>
    <i>
      <x v="80"/>
    </i>
    <i r="1">
      <x v="4"/>
    </i>
    <i r="1">
      <x v="66"/>
    </i>
    <i>
      <x v="81"/>
    </i>
    <i r="1">
      <x v="4"/>
    </i>
    <i r="1">
      <x v="66"/>
    </i>
    <i>
      <x v="82"/>
    </i>
    <i r="1">
      <x v="4"/>
    </i>
    <i r="1">
      <x v="66"/>
    </i>
    <i>
      <x v="83"/>
    </i>
    <i r="1">
      <x v="4"/>
    </i>
    <i r="1">
      <x v="66"/>
    </i>
    <i>
      <x v="84"/>
    </i>
    <i r="1">
      <x v="4"/>
    </i>
    <i r="1">
      <x v="66"/>
    </i>
    <i>
      <x v="85"/>
    </i>
    <i r="1">
      <x v="4"/>
    </i>
    <i r="1">
      <x v="13"/>
    </i>
    <i r="1">
      <x v="66"/>
    </i>
    <i>
      <x v="86"/>
    </i>
    <i r="1">
      <x v="4"/>
    </i>
    <i r="1">
      <x v="66"/>
    </i>
    <i>
      <x v="87"/>
    </i>
    <i r="1">
      <x v="4"/>
    </i>
    <i r="1">
      <x v="66"/>
    </i>
    <i>
      <x v="88"/>
    </i>
    <i r="1">
      <x v="4"/>
    </i>
    <i>
      <x v="89"/>
    </i>
    <i r="1">
      <x v="5"/>
    </i>
    <i r="1">
      <x v="45"/>
    </i>
    <i>
      <x v="90"/>
    </i>
    <i r="1">
      <x v="6"/>
    </i>
    <i r="1">
      <x v="46"/>
    </i>
    <i>
      <x v="91"/>
    </i>
    <i r="1">
      <x v="5"/>
    </i>
    <i r="1">
      <x v="47"/>
    </i>
    <i>
      <x v="92"/>
    </i>
    <i r="1">
      <x v="5"/>
    </i>
    <i r="1">
      <x v="68"/>
    </i>
    <i>
      <x v="93"/>
    </i>
    <i r="1">
      <x v="5"/>
    </i>
    <i r="1">
      <x v="69"/>
    </i>
    <i>
      <x v="94"/>
    </i>
    <i r="1">
      <x v="5"/>
    </i>
    <i r="1">
      <x v="72"/>
    </i>
    <i>
      <x v="95"/>
    </i>
    <i r="1">
      <x v="5"/>
    </i>
    <i r="1">
      <x v="74"/>
    </i>
    <i>
      <x v="96"/>
    </i>
    <i r="1">
      <x v="5"/>
    </i>
    <i r="1">
      <x v="76"/>
    </i>
    <i>
      <x v="97"/>
    </i>
    <i r="1">
      <x v="5"/>
    </i>
    <i r="1">
      <x v="82"/>
    </i>
    <i>
      <x v="98"/>
    </i>
    <i r="1">
      <x v="5"/>
    </i>
    <i r="1">
      <x v="84"/>
    </i>
    <i>
      <x v="99"/>
    </i>
    <i r="1">
      <x v="5"/>
    </i>
    <i r="1">
      <x v="85"/>
    </i>
    <i>
      <x v="100"/>
    </i>
    <i r="1">
      <x v="5"/>
    </i>
    <i r="1">
      <x v="13"/>
    </i>
    <i r="1">
      <x v="87"/>
    </i>
    <i>
      <x v="101"/>
    </i>
    <i r="1">
      <x v="5"/>
    </i>
    <i r="1">
      <x v="89"/>
    </i>
    <i>
      <x v="102"/>
    </i>
    <i r="1">
      <x v="5"/>
    </i>
    <i r="1">
      <x v="13"/>
    </i>
    <i r="1">
      <x v="91"/>
    </i>
    <i>
      <x v="103"/>
    </i>
    <i r="1">
      <x v="13"/>
    </i>
    <i>
      <x v="104"/>
    </i>
    <i r="1">
      <x v="5"/>
    </i>
    <i r="1">
      <x v="77"/>
    </i>
    <i>
      <x v="105"/>
    </i>
    <i r="1">
      <x v="5"/>
    </i>
    <i r="1">
      <x v="79"/>
    </i>
    <i>
      <x v="106"/>
    </i>
    <i r="1">
      <x v="5"/>
    </i>
    <i r="1">
      <x v="68"/>
    </i>
    <i>
      <x v="107"/>
    </i>
    <i r="1">
      <x v="5"/>
    </i>
    <i r="1">
      <x v="69"/>
    </i>
    <i>
      <x v="108"/>
    </i>
    <i r="1">
      <x v="5"/>
    </i>
    <i r="1">
      <x v="72"/>
    </i>
    <i>
      <x v="109"/>
    </i>
    <i r="1">
      <x v="5"/>
    </i>
    <i r="1">
      <x v="74"/>
    </i>
    <i>
      <x v="110"/>
    </i>
    <i r="1">
      <x v="5"/>
    </i>
    <i r="1">
      <x v="76"/>
    </i>
    <i>
      <x v="111"/>
    </i>
    <i r="1">
      <x v="5"/>
    </i>
    <i r="1">
      <x v="77"/>
    </i>
    <i>
      <x v="112"/>
    </i>
    <i r="1">
      <x v="5"/>
    </i>
    <i r="1">
      <x v="79"/>
    </i>
    <i>
      <x v="113"/>
    </i>
    <i r="1">
      <x v="5"/>
    </i>
    <i r="1">
      <x v="82"/>
    </i>
    <i>
      <x v="114"/>
    </i>
    <i r="1">
      <x v="5"/>
    </i>
    <i r="1">
      <x v="84"/>
    </i>
    <i>
      <x v="115"/>
    </i>
    <i r="1">
      <x v="5"/>
    </i>
    <i r="1">
      <x v="85"/>
    </i>
    <i>
      <x v="116"/>
    </i>
    <i r="1">
      <x v="5"/>
    </i>
    <i r="1">
      <x v="13"/>
    </i>
    <i r="1">
      <x v="87"/>
    </i>
    <i>
      <x v="117"/>
    </i>
    <i r="1">
      <x v="5"/>
    </i>
    <i r="1">
      <x v="89"/>
    </i>
    <i>
      <x v="118"/>
    </i>
    <i r="1">
      <x v="5"/>
    </i>
    <i r="1">
      <x v="26"/>
    </i>
    <i r="1">
      <x v="91"/>
    </i>
    <i>
      <x v="119"/>
    </i>
    <i r="1">
      <x v="4"/>
    </i>
    <i r="1">
      <x v="68"/>
    </i>
    <i>
      <x v="120"/>
    </i>
    <i r="1">
      <x v="4"/>
    </i>
    <i r="1">
      <x v="69"/>
    </i>
    <i>
      <x v="121"/>
    </i>
    <i r="1">
      <x v="4"/>
    </i>
    <i r="1">
      <x v="72"/>
    </i>
    <i>
      <x v="122"/>
    </i>
    <i r="1">
      <x v="4"/>
    </i>
    <i r="1">
      <x v="74"/>
    </i>
    <i>
      <x v="123"/>
    </i>
    <i r="1">
      <x v="4"/>
    </i>
    <i r="1">
      <x v="79"/>
    </i>
    <i>
      <x v="124"/>
    </i>
    <i r="1">
      <x v="4"/>
    </i>
    <i r="1">
      <x v="82"/>
    </i>
    <i>
      <x v="125"/>
    </i>
    <i r="1">
      <x v="4"/>
    </i>
    <i r="1">
      <x v="87"/>
    </i>
    <i>
      <x v="126"/>
    </i>
    <i r="1">
      <x v="4"/>
    </i>
    <i r="1">
      <x v="77"/>
    </i>
    <i>
      <x v="127"/>
    </i>
    <i r="1">
      <x v="4"/>
    </i>
    <i r="1">
      <x v="66"/>
    </i>
    <i>
      <x v="128"/>
    </i>
    <i r="1">
      <x v="4"/>
    </i>
    <i r="1">
      <x v="13"/>
    </i>
    <i r="1">
      <x v="66"/>
    </i>
    <i>
      <x v="129"/>
    </i>
    <i r="1">
      <x v="4"/>
    </i>
    <i r="1">
      <x v="68"/>
    </i>
    <i>
      <x v="130"/>
    </i>
    <i r="1">
      <x v="4"/>
    </i>
    <i r="1">
      <x v="72"/>
    </i>
    <i>
      <x v="131"/>
    </i>
    <i r="1">
      <x v="4"/>
    </i>
    <i r="1">
      <x v="82"/>
    </i>
    <i>
      <x v="132"/>
    </i>
    <i r="1">
      <x v="4"/>
    </i>
    <i r="1">
      <x v="13"/>
    </i>
    <i r="1">
      <x v="85"/>
    </i>
    <i>
      <x v="133"/>
    </i>
    <i r="1">
      <x v="4"/>
    </i>
    <i r="1">
      <x v="87"/>
    </i>
    <i>
      <x v="134"/>
    </i>
    <i r="1">
      <x v="108"/>
    </i>
    <i>
      <x v="135"/>
    </i>
    <i r="1">
      <x v="4"/>
    </i>
    <i r="1">
      <x v="77"/>
    </i>
    <i>
      <x v="136"/>
    </i>
    <i r="1">
      <x v="4"/>
    </i>
    <i r="1">
      <x v="79"/>
    </i>
    <i>
      <x v="137"/>
    </i>
    <i r="1">
      <x v="4"/>
    </i>
    <i r="1">
      <x v="89"/>
    </i>
    <i>
      <x v="138"/>
    </i>
    <i r="1">
      <x v="4"/>
    </i>
    <i r="1">
      <x v="68"/>
    </i>
    <i>
      <x v="139"/>
    </i>
    <i r="1">
      <x v="5"/>
    </i>
    <i r="1">
      <x v="69"/>
    </i>
    <i>
      <x v="140"/>
    </i>
    <i r="1">
      <x v="4"/>
    </i>
    <i r="1">
      <x v="72"/>
    </i>
    <i>
      <x v="141"/>
    </i>
    <i r="1">
      <x v="4"/>
    </i>
    <i r="1">
      <x v="74"/>
    </i>
    <i>
      <x v="142"/>
    </i>
    <i r="1">
      <x v="4"/>
    </i>
    <i r="1">
      <x v="82"/>
    </i>
    <i>
      <x v="143"/>
    </i>
    <i r="1">
      <x v="4"/>
    </i>
    <i r="1">
      <x v="13"/>
    </i>
    <i r="1">
      <x v="85"/>
    </i>
    <i>
      <x v="144"/>
    </i>
    <i r="1">
      <x v="4"/>
    </i>
    <i r="1">
      <x v="13"/>
    </i>
    <i r="1">
      <x v="87"/>
    </i>
    <i>
      <x v="145"/>
    </i>
    <i r="1">
      <x v="4"/>
    </i>
    <i r="1">
      <x v="68"/>
    </i>
    <i>
      <x v="146"/>
    </i>
    <i r="1">
      <x v="4"/>
    </i>
    <i r="1">
      <x v="69"/>
    </i>
    <i>
      <x v="147"/>
    </i>
    <i r="1">
      <x v="4"/>
    </i>
    <i r="1">
      <x v="72"/>
    </i>
    <i>
      <x v="148"/>
    </i>
    <i r="1">
      <x v="4"/>
    </i>
    <i r="1">
      <x v="74"/>
    </i>
    <i>
      <x v="149"/>
    </i>
    <i r="1">
      <x v="4"/>
    </i>
    <i r="1">
      <x v="93"/>
    </i>
    <i>
      <x v="150"/>
    </i>
    <i r="1">
      <x v="4"/>
    </i>
    <i r="1">
      <x v="79"/>
    </i>
    <i>
      <x v="151"/>
    </i>
    <i r="1">
      <x v="4"/>
    </i>
    <i r="1">
      <x v="84"/>
    </i>
    <i>
      <x v="152"/>
    </i>
    <i r="1">
      <x v="4"/>
    </i>
    <i r="1">
      <x v="85"/>
    </i>
    <i>
      <x v="153"/>
    </i>
    <i r="1">
      <x v="4"/>
    </i>
    <i r="1">
      <x v="54"/>
    </i>
    <i>
      <x v="154"/>
    </i>
    <i r="1">
      <x v="4"/>
    </i>
    <i r="1">
      <x v="70"/>
    </i>
    <i>
      <x v="155"/>
    </i>
    <i r="1">
      <x v="4"/>
    </i>
    <i r="1">
      <x v="75"/>
    </i>
    <i>
      <x v="156"/>
    </i>
    <i r="1">
      <x v="4"/>
    </i>
    <i r="1">
      <x v="75"/>
    </i>
    <i>
      <x v="157"/>
    </i>
    <i r="1">
      <x v="4"/>
    </i>
    <i r="1">
      <x v="78"/>
    </i>
    <i>
      <x v="158"/>
    </i>
    <i r="1">
      <x v="4"/>
    </i>
    <i r="1">
      <x v="80"/>
    </i>
    <i>
      <x v="159"/>
    </i>
    <i r="1">
      <x v="4"/>
    </i>
    <i r="1">
      <x v="83"/>
    </i>
    <i>
      <x v="160"/>
    </i>
    <i r="1">
      <x v="4"/>
    </i>
    <i r="1">
      <x v="27"/>
    </i>
    <i r="1">
      <x v="88"/>
    </i>
    <i>
      <x v="161"/>
    </i>
    <i r="1">
      <x v="4"/>
    </i>
    <i r="1">
      <x v="86"/>
    </i>
    <i>
      <x v="162"/>
    </i>
    <i r="1">
      <x v="4"/>
    </i>
    <i r="1">
      <x v="88"/>
    </i>
    <i>
      <x v="163"/>
    </i>
    <i r="1">
      <x v="4"/>
    </i>
    <i r="1">
      <x v="90"/>
    </i>
    <i>
      <x v="164"/>
    </i>
    <i r="1">
      <x v="92"/>
    </i>
    <i>
      <x v="165"/>
    </i>
    <i r="1">
      <x v="100"/>
    </i>
    <i>
      <x v="166"/>
    </i>
    <i r="1">
      <x v="99"/>
    </i>
    <i>
      <x v="167"/>
    </i>
    <i r="1">
      <x v="5"/>
    </i>
    <i r="1">
      <x v="40"/>
    </i>
    <i>
      <x v="168"/>
    </i>
    <i r="1">
      <x v="5"/>
    </i>
    <i r="1">
      <x v="40"/>
    </i>
    <i r="1">
      <x v="82"/>
    </i>
    <i>
      <x v="169"/>
    </i>
    <i r="1">
      <x v="4"/>
    </i>
    <i r="1">
      <x v="40"/>
    </i>
    <i>
      <x v="170"/>
    </i>
    <i r="1">
      <x v="4"/>
    </i>
    <i r="1">
      <x v="40"/>
    </i>
    <i r="1">
      <x v="82"/>
    </i>
    <i>
      <x v="171"/>
    </i>
    <i r="1">
      <x v="4"/>
    </i>
    <i r="1">
      <x v="40"/>
    </i>
    <i>
      <x v="172"/>
    </i>
    <i r="1">
      <x v="4"/>
    </i>
    <i r="1">
      <x v="40"/>
    </i>
    <i r="1">
      <x v="82"/>
    </i>
    <i>
      <x v="173"/>
    </i>
    <i r="1">
      <x v="4"/>
    </i>
    <i>
      <x v="174"/>
    </i>
    <i r="1">
      <x v="4"/>
    </i>
    <i r="1">
      <x v="82"/>
    </i>
    <i>
      <x v="175"/>
    </i>
    <i r="1">
      <x v="4"/>
    </i>
    <i>
      <x v="176"/>
    </i>
    <i r="1">
      <x v="4"/>
    </i>
    <i r="1">
      <x v="40"/>
    </i>
    <i>
      <x v="177"/>
    </i>
    <i r="1">
      <x v="4"/>
    </i>
    <i r="1">
      <x v="40"/>
    </i>
    <i>
      <x v="178"/>
    </i>
    <i r="1">
      <x v="13"/>
    </i>
    <i r="1">
      <x v="41"/>
    </i>
    <i>
      <x v="179"/>
    </i>
    <i r="1">
      <x v="4"/>
    </i>
    <i r="1">
      <x v="41"/>
    </i>
    <i>
      <x v="180"/>
    </i>
    <i r="1">
      <x v="4"/>
    </i>
    <i r="1">
      <x v="41"/>
    </i>
    <i>
      <x v="181"/>
    </i>
    <i r="1">
      <x v="4"/>
    </i>
    <i r="1">
      <x v="41"/>
    </i>
    <i>
      <x v="182"/>
    </i>
    <i r="1">
      <x v="110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3" hier="165" name="[Organization Set].[Organization].[Level 1].&amp;[410  RSA CAPITAL PROJECTS]" cap="410  RSA CAPITAL PROJECTS"/>
    <pageField fld="9" hier="71" name="[GL Account].[Account Type].&amp;[Expenses]" cap="Expenses"/>
    <pageField fld="11" hier="133" name="[Journal].[Process Status].&amp;[Posted]" cap="Posted"/>
    <pageField fld="16" hier="193" name="[Project].[L2 - Project Code].[All]" cap="All"/>
  </pageFields>
  <dataFields count="1">
    <dataField fld="10" baseField="0" baseItem="0"/>
  </dataFields>
  <formats count="380">
    <format dxfId="732">
      <pivotArea dataOnly="0" labelOnly="1" outline="0" fieldPosition="0">
        <references count="1">
          <reference field="3" count="0"/>
        </references>
      </pivotArea>
    </format>
    <format dxfId="731">
      <pivotArea collapsedLevelsAreSubtotals="1" fieldPosition="0">
        <references count="1">
          <reference field="13" count="0"/>
        </references>
      </pivotArea>
    </format>
    <format dxfId="730">
      <pivotArea field="0" type="button" dataOnly="0" labelOnly="1" outline="0" axis="axisCol" fieldPosition="0"/>
    </format>
    <format dxfId="729">
      <pivotArea type="topRight" dataOnly="0" labelOnly="1" outline="0" fieldPosition="0"/>
    </format>
    <format dxfId="728">
      <pivotArea dataOnly="0" labelOnly="1" fieldPosition="0">
        <references count="1">
          <reference field="0" count="0"/>
        </references>
      </pivotArea>
    </format>
    <format dxfId="727">
      <pivotArea dataOnly="0" labelOnly="1" grandCol="1" outline="0" fieldPosition="0"/>
    </format>
    <format dxfId="726">
      <pivotArea collapsedLevelsAreSubtotals="1" fieldPosition="0">
        <references count="1">
          <reference field="13" count="0"/>
        </references>
      </pivotArea>
    </format>
    <format dxfId="725">
      <pivotArea field="0" type="button" dataOnly="0" labelOnly="1" outline="0" axis="axisCol" fieldPosition="0"/>
    </format>
    <format dxfId="724">
      <pivotArea type="topRight" dataOnly="0" labelOnly="1" outline="0" fieldPosition="0"/>
    </format>
    <format dxfId="723">
      <pivotArea dataOnly="0" labelOnly="1" fieldPosition="0">
        <references count="1">
          <reference field="0" count="0"/>
        </references>
      </pivotArea>
    </format>
    <format dxfId="722">
      <pivotArea dataOnly="0" labelOnly="1" grandCol="1" outline="0" fieldPosition="0"/>
    </format>
    <format dxfId="721">
      <pivotArea type="all" dataOnly="0" outline="0" fieldPosition="0"/>
    </format>
    <format dxfId="720">
      <pivotArea dataOnly="0" labelOnly="1" fieldPosition="0">
        <references count="1">
          <reference field="0" count="0"/>
        </references>
      </pivotArea>
    </format>
    <format dxfId="719">
      <pivotArea dataOnly="0" labelOnly="1" grandCol="1" outline="0" fieldPosition="0"/>
    </format>
    <format dxfId="718">
      <pivotArea type="all" dataOnly="0" outline="0" fieldPosition="0"/>
    </format>
    <format dxfId="717">
      <pivotArea collapsedLevelsAreSubtotals="1" fieldPosition="0">
        <references count="1">
          <reference field="13" count="1">
            <x v="1"/>
          </reference>
        </references>
      </pivotArea>
    </format>
    <format dxfId="716">
      <pivotArea collapsedLevelsAreSubtotals="1" fieldPosition="0">
        <references count="2">
          <reference field="12" count="3">
            <x v="15"/>
            <x v="68"/>
            <x v="103"/>
          </reference>
          <reference field="13" count="1" selected="0">
            <x v="1"/>
          </reference>
        </references>
      </pivotArea>
    </format>
    <format dxfId="715">
      <pivotArea collapsedLevelsAreSubtotals="1" fieldPosition="0">
        <references count="1">
          <reference field="13" count="1">
            <x v="2"/>
          </reference>
        </references>
      </pivotArea>
    </format>
    <format dxfId="714">
      <pivotArea collapsedLevelsAreSubtotals="1" fieldPosition="0">
        <references count="2">
          <reference field="12" count="10">
            <x v="16"/>
            <x v="43"/>
            <x v="69"/>
            <x v="103"/>
            <x v="104"/>
            <x v="105"/>
            <x v="106"/>
            <x v="107"/>
            <x v="108"/>
            <x v="111"/>
          </reference>
          <reference field="13" count="1" selected="0">
            <x v="2"/>
          </reference>
        </references>
      </pivotArea>
    </format>
    <format dxfId="713">
      <pivotArea collapsedLevelsAreSubtotals="1" fieldPosition="0">
        <references count="1">
          <reference field="13" count="1">
            <x v="3"/>
          </reference>
        </references>
      </pivotArea>
    </format>
    <format dxfId="712">
      <pivotArea collapsedLevelsAreSubtotals="1" fieldPosition="0">
        <references count="2">
          <reference field="12" count="9">
            <x v="17"/>
            <x v="48"/>
            <x v="71"/>
            <x v="103"/>
            <x v="104"/>
            <x v="105"/>
            <x v="106"/>
            <x v="107"/>
            <x v="108"/>
          </reference>
          <reference field="13" count="1" selected="0">
            <x v="3"/>
          </reference>
        </references>
      </pivotArea>
    </format>
    <format dxfId="711">
      <pivotArea collapsedLevelsAreSubtotals="1" fieldPosition="0">
        <references count="1">
          <reference field="13" count="1">
            <x v="4"/>
          </reference>
        </references>
      </pivotArea>
    </format>
    <format dxfId="710">
      <pivotArea collapsedLevelsAreSubtotals="1" fieldPosition="0">
        <references count="2">
          <reference field="12" count="3">
            <x v="9"/>
            <x v="72"/>
            <x v="103"/>
          </reference>
          <reference field="13" count="1" selected="0">
            <x v="4"/>
          </reference>
        </references>
      </pivotArea>
    </format>
    <format dxfId="709">
      <pivotArea collapsedLevelsAreSubtotals="1" fieldPosition="0">
        <references count="1">
          <reference field="13" count="1">
            <x v="5"/>
          </reference>
        </references>
      </pivotArea>
    </format>
    <format dxfId="708">
      <pivotArea collapsedLevelsAreSubtotals="1" fieldPosition="0">
        <references count="2">
          <reference field="12" count="9">
            <x v="18"/>
            <x v="51"/>
            <x v="74"/>
            <x v="103"/>
            <x v="104"/>
            <x v="105"/>
            <x v="106"/>
            <x v="107"/>
            <x v="108"/>
          </reference>
          <reference field="13" count="1" selected="0">
            <x v="5"/>
          </reference>
        </references>
      </pivotArea>
    </format>
    <format dxfId="707">
      <pivotArea collapsedLevelsAreSubtotals="1" fieldPosition="0">
        <references count="1">
          <reference field="13" count="1">
            <x v="6"/>
          </reference>
        </references>
      </pivotArea>
    </format>
    <format dxfId="706">
      <pivotArea collapsedLevelsAreSubtotals="1" fieldPosition="0">
        <references count="2">
          <reference field="12" count="9">
            <x v="10"/>
            <x v="76"/>
            <x v="103"/>
            <x v="104"/>
            <x v="105"/>
            <x v="106"/>
            <x v="107"/>
            <x v="108"/>
            <x v="111"/>
          </reference>
          <reference field="13" count="1" selected="0">
            <x v="6"/>
          </reference>
        </references>
      </pivotArea>
    </format>
    <format dxfId="705">
      <pivotArea collapsedLevelsAreSubtotals="1" fieldPosition="0">
        <references count="1">
          <reference field="13" count="1">
            <x v="7"/>
          </reference>
        </references>
      </pivotArea>
    </format>
    <format dxfId="704">
      <pivotArea collapsedLevelsAreSubtotals="1" fieldPosition="0">
        <references count="2">
          <reference field="12" count="9">
            <x v="19"/>
            <x v="77"/>
            <x v="103"/>
            <x v="104"/>
            <x v="105"/>
            <x v="106"/>
            <x v="107"/>
            <x v="108"/>
            <x v="109"/>
          </reference>
          <reference field="13" count="1" selected="0">
            <x v="7"/>
          </reference>
        </references>
      </pivotArea>
    </format>
    <format dxfId="703">
      <pivotArea collapsedLevelsAreSubtotals="1" fieldPosition="0">
        <references count="1">
          <reference field="13" count="1">
            <x v="8"/>
          </reference>
        </references>
      </pivotArea>
    </format>
    <format dxfId="702">
      <pivotArea collapsedLevelsAreSubtotals="1" fieldPosition="0">
        <references count="2">
          <reference field="12" count="9">
            <x v="11"/>
            <x v="42"/>
            <x v="79"/>
            <x v="103"/>
            <x v="104"/>
            <x v="105"/>
            <x v="106"/>
            <x v="107"/>
            <x v="108"/>
          </reference>
          <reference field="13" count="1" selected="0">
            <x v="8"/>
          </reference>
        </references>
      </pivotArea>
    </format>
    <format dxfId="701">
      <pivotArea collapsedLevelsAreSubtotals="1" fieldPosition="0">
        <references count="1">
          <reference field="13" count="1">
            <x v="9"/>
          </reference>
        </references>
      </pivotArea>
    </format>
    <format dxfId="700">
      <pivotArea collapsedLevelsAreSubtotals="1" fieldPosition="0">
        <references count="2">
          <reference field="12" count="4">
            <x v="12"/>
            <x v="81"/>
            <x v="103"/>
            <x v="111"/>
          </reference>
          <reference field="13" count="1" selected="0">
            <x v="9"/>
          </reference>
        </references>
      </pivotArea>
    </format>
    <format dxfId="699">
      <pivotArea collapsedLevelsAreSubtotals="1" fieldPosition="0">
        <references count="1">
          <reference field="13" count="1">
            <x v="10"/>
          </reference>
        </references>
      </pivotArea>
    </format>
    <format dxfId="698">
      <pivotArea collapsedLevelsAreSubtotals="1" fieldPosition="0">
        <references count="2">
          <reference field="12" count="3">
            <x v="20"/>
            <x v="82"/>
            <x v="103"/>
          </reference>
          <reference field="13" count="1" selected="0">
            <x v="10"/>
          </reference>
        </references>
      </pivotArea>
    </format>
    <format dxfId="697">
      <pivotArea collapsedLevelsAreSubtotals="1" fieldPosition="0">
        <references count="1">
          <reference field="13" count="1">
            <x v="11"/>
          </reference>
        </references>
      </pivotArea>
    </format>
    <format dxfId="696">
      <pivotArea collapsedLevelsAreSubtotals="1" fieldPosition="0">
        <references count="2">
          <reference field="12" count="8">
            <x v="21"/>
            <x v="84"/>
            <x v="103"/>
            <x v="105"/>
            <x v="106"/>
            <x v="107"/>
            <x v="108"/>
            <x v="111"/>
          </reference>
          <reference field="13" count="1" selected="0">
            <x v="11"/>
          </reference>
        </references>
      </pivotArea>
    </format>
    <format dxfId="695">
      <pivotArea collapsedLevelsAreSubtotals="1" fieldPosition="0">
        <references count="1">
          <reference field="13" count="1">
            <x v="12"/>
          </reference>
        </references>
      </pivotArea>
    </format>
    <format dxfId="694">
      <pivotArea collapsedLevelsAreSubtotals="1" fieldPosition="0">
        <references count="2">
          <reference field="12" count="8">
            <x v="22"/>
            <x v="85"/>
            <x v="103"/>
            <x v="105"/>
            <x v="106"/>
            <x v="107"/>
            <x v="108"/>
            <x v="109"/>
          </reference>
          <reference field="13" count="1" selected="0">
            <x v="12"/>
          </reference>
        </references>
      </pivotArea>
    </format>
    <format dxfId="693">
      <pivotArea collapsedLevelsAreSubtotals="1" fieldPosition="0">
        <references count="1">
          <reference field="13" count="1">
            <x v="13"/>
          </reference>
        </references>
      </pivotArea>
    </format>
    <format dxfId="692">
      <pivotArea collapsedLevelsAreSubtotals="1" fieldPosition="0">
        <references count="2">
          <reference field="12" count="5">
            <x v="23"/>
            <x v="44"/>
            <x v="87"/>
            <x v="103"/>
            <x v="109"/>
          </reference>
          <reference field="13" count="1" selected="0">
            <x v="13"/>
          </reference>
        </references>
      </pivotArea>
    </format>
    <format dxfId="691">
      <pivotArea collapsedLevelsAreSubtotals="1" fieldPosition="0">
        <references count="1">
          <reference field="13" count="1">
            <x v="14"/>
          </reference>
        </references>
      </pivotArea>
    </format>
    <format dxfId="690">
      <pivotArea collapsedLevelsAreSubtotals="1" fieldPosition="0">
        <references count="2">
          <reference field="12" count="8">
            <x v="24"/>
            <x v="89"/>
            <x v="103"/>
            <x v="105"/>
            <x v="106"/>
            <x v="107"/>
            <x v="108"/>
            <x v="111"/>
          </reference>
          <reference field="13" count="1" selected="0">
            <x v="14"/>
          </reference>
        </references>
      </pivotArea>
    </format>
    <format dxfId="689">
      <pivotArea collapsedLevelsAreSubtotals="1" fieldPosition="0">
        <references count="1">
          <reference field="13" count="1">
            <x v="15"/>
          </reference>
        </references>
      </pivotArea>
    </format>
    <format dxfId="688">
      <pivotArea collapsedLevelsAreSubtotals="1" fieldPosition="0">
        <references count="2">
          <reference field="12" count="7">
            <x v="25"/>
            <x v="65"/>
            <x v="103"/>
            <x v="105"/>
            <x v="106"/>
            <x v="107"/>
            <x v="108"/>
          </reference>
          <reference field="13" count="1" selected="0">
            <x v="15"/>
          </reference>
        </references>
      </pivotArea>
    </format>
    <format dxfId="687">
      <pivotArea collapsedLevelsAreSubtotals="1" fieldPosition="0">
        <references count="1">
          <reference field="13" count="1">
            <x v="16"/>
          </reference>
        </references>
      </pivotArea>
    </format>
    <format dxfId="686">
      <pivotArea collapsedLevelsAreSubtotals="1" fieldPosition="0">
        <references count="2">
          <reference field="12" count="4">
            <x v="26"/>
            <x v="91"/>
            <x v="103"/>
            <x v="106"/>
          </reference>
          <reference field="13" count="1" selected="0">
            <x v="16"/>
          </reference>
        </references>
      </pivotArea>
    </format>
    <format dxfId="685">
      <pivotArea collapsedLevelsAreSubtotals="1" fieldPosition="0">
        <references count="1">
          <reference field="13" count="1">
            <x v="17"/>
          </reference>
        </references>
      </pivotArea>
    </format>
    <format dxfId="684">
      <pivotArea collapsedLevelsAreSubtotals="1" fieldPosition="0">
        <references count="2">
          <reference field="12" count="1">
            <x v="107"/>
          </reference>
          <reference field="13" count="1" selected="0">
            <x v="17"/>
          </reference>
        </references>
      </pivotArea>
    </format>
    <format dxfId="683">
      <pivotArea collapsedLevelsAreSubtotals="1" fieldPosition="0">
        <references count="1">
          <reference field="13" count="1">
            <x v="18"/>
          </reference>
        </references>
      </pivotArea>
    </format>
    <format dxfId="682">
      <pivotArea collapsedLevelsAreSubtotals="1" fieldPosition="0">
        <references count="2">
          <reference field="12" count="2">
            <x v="38"/>
            <x v="56"/>
          </reference>
          <reference field="13" count="1" selected="0">
            <x v="18"/>
          </reference>
        </references>
      </pivotArea>
    </format>
    <format dxfId="681">
      <pivotArea collapsedLevelsAreSubtotals="1" fieldPosition="0">
        <references count="1">
          <reference field="13" count="1">
            <x v="19"/>
          </reference>
        </references>
      </pivotArea>
    </format>
    <format dxfId="680">
      <pivotArea collapsedLevelsAreSubtotals="1" fieldPosition="0">
        <references count="2">
          <reference field="12" count="2">
            <x v="85"/>
            <x v="101"/>
          </reference>
          <reference field="13" count="1" selected="0">
            <x v="19"/>
          </reference>
        </references>
      </pivotArea>
    </format>
    <format dxfId="679">
      <pivotArea collapsedLevelsAreSubtotals="1" fieldPosition="0">
        <references count="1">
          <reference field="13" count="1">
            <x v="20"/>
          </reference>
        </references>
      </pivotArea>
    </format>
    <format dxfId="678">
      <pivotArea collapsedLevelsAreSubtotals="1" fieldPosition="0">
        <references count="2">
          <reference field="12" count="1">
            <x v="101"/>
          </reference>
          <reference field="13" count="1" selected="0">
            <x v="20"/>
          </reference>
        </references>
      </pivotArea>
    </format>
    <format dxfId="677">
      <pivotArea collapsedLevelsAreSubtotals="1" fieldPosition="0">
        <references count="1">
          <reference field="13" count="1">
            <x v="21"/>
          </reference>
        </references>
      </pivotArea>
    </format>
    <format dxfId="676">
      <pivotArea collapsedLevelsAreSubtotals="1" fieldPosition="0">
        <references count="2">
          <reference field="12" count="1">
            <x v="101"/>
          </reference>
          <reference field="13" count="1" selected="0">
            <x v="21"/>
          </reference>
        </references>
      </pivotArea>
    </format>
    <format dxfId="675">
      <pivotArea collapsedLevelsAreSubtotals="1" fieldPosition="0">
        <references count="1">
          <reference field="13" count="1">
            <x v="22"/>
          </reference>
        </references>
      </pivotArea>
    </format>
    <format dxfId="674">
      <pivotArea collapsedLevelsAreSubtotals="1" fieldPosition="0">
        <references count="2">
          <reference field="12" count="1">
            <x v="67"/>
          </reference>
          <reference field="13" count="1" selected="0">
            <x v="22"/>
          </reference>
        </references>
      </pivotArea>
    </format>
    <format dxfId="673">
      <pivotArea collapsedLevelsAreSubtotals="1" fieldPosition="0">
        <references count="1">
          <reference field="13" count="1">
            <x v="23"/>
          </reference>
        </references>
      </pivotArea>
    </format>
    <format dxfId="672">
      <pivotArea collapsedLevelsAreSubtotals="1" fieldPosition="0">
        <references count="2">
          <reference field="12" count="1">
            <x v="4"/>
          </reference>
          <reference field="13" count="1" selected="0">
            <x v="23"/>
          </reference>
        </references>
      </pivotArea>
    </format>
    <format dxfId="671">
      <pivotArea collapsedLevelsAreSubtotals="1" fieldPosition="0">
        <references count="1">
          <reference field="13" count="1">
            <x v="24"/>
          </reference>
        </references>
      </pivotArea>
    </format>
    <format dxfId="670">
      <pivotArea collapsedLevelsAreSubtotals="1" fieldPosition="0">
        <references count="2">
          <reference field="12" count="2">
            <x v="72"/>
            <x v="101"/>
          </reference>
          <reference field="13" count="1" selected="0">
            <x v="24"/>
          </reference>
        </references>
      </pivotArea>
    </format>
    <format dxfId="669">
      <pivotArea collapsedLevelsAreSubtotals="1" fieldPosition="0">
        <references count="1">
          <reference field="13" count="1">
            <x v="25"/>
          </reference>
        </references>
      </pivotArea>
    </format>
    <format dxfId="668">
      <pivotArea collapsedLevelsAreSubtotals="1" fieldPosition="0">
        <references count="2">
          <reference field="12" count="2">
            <x v="72"/>
            <x v="101"/>
          </reference>
          <reference field="13" count="1" selected="0">
            <x v="25"/>
          </reference>
        </references>
      </pivotArea>
    </format>
    <format dxfId="667">
      <pivotArea collapsedLevelsAreSubtotals="1" fieldPosition="0">
        <references count="1">
          <reference field="13" count="1">
            <x v="26"/>
          </reference>
        </references>
      </pivotArea>
    </format>
    <format dxfId="666">
      <pivotArea collapsedLevelsAreSubtotals="1" fieldPosition="0">
        <references count="2">
          <reference field="12" count="1">
            <x v="105"/>
          </reference>
          <reference field="13" count="1" selected="0">
            <x v="26"/>
          </reference>
        </references>
      </pivotArea>
    </format>
    <format dxfId="665">
      <pivotArea collapsedLevelsAreSubtotals="1" fieldPosition="0">
        <references count="1">
          <reference field="13" count="1">
            <x v="27"/>
          </reference>
        </references>
      </pivotArea>
    </format>
    <format dxfId="664">
      <pivotArea collapsedLevelsAreSubtotals="1" fieldPosition="0">
        <references count="2">
          <reference field="12" count="2">
            <x v="105"/>
            <x v="106"/>
          </reference>
          <reference field="13" count="1" selected="0">
            <x v="27"/>
          </reference>
        </references>
      </pivotArea>
    </format>
    <format dxfId="663">
      <pivotArea collapsedLevelsAreSubtotals="1" fieldPosition="0">
        <references count="1">
          <reference field="13" count="1">
            <x v="28"/>
          </reference>
        </references>
      </pivotArea>
    </format>
    <format dxfId="662">
      <pivotArea collapsedLevelsAreSubtotals="1" fieldPosition="0">
        <references count="2">
          <reference field="12" count="2">
            <x v="4"/>
            <x v="101"/>
          </reference>
          <reference field="13" count="1" selected="0">
            <x v="28"/>
          </reference>
        </references>
      </pivotArea>
    </format>
    <format dxfId="661">
      <pivotArea collapsedLevelsAreSubtotals="1" fieldPosition="0">
        <references count="1">
          <reference field="13" count="1">
            <x v="29"/>
          </reference>
        </references>
      </pivotArea>
    </format>
    <format dxfId="660">
      <pivotArea collapsedLevelsAreSubtotals="1" fieldPosition="0">
        <references count="2">
          <reference field="12" count="3">
            <x v="4"/>
            <x v="101"/>
            <x v="102"/>
          </reference>
          <reference field="13" count="1" selected="0">
            <x v="29"/>
          </reference>
        </references>
      </pivotArea>
    </format>
    <format dxfId="659">
      <pivotArea collapsedLevelsAreSubtotals="1" fieldPosition="0">
        <references count="1">
          <reference field="13" count="1">
            <x v="30"/>
          </reference>
        </references>
      </pivotArea>
    </format>
    <format dxfId="658">
      <pivotArea collapsedLevelsAreSubtotals="1" fieldPosition="0">
        <references count="2">
          <reference field="12" count="1">
            <x v="101"/>
          </reference>
          <reference field="13" count="1" selected="0">
            <x v="30"/>
          </reference>
        </references>
      </pivotArea>
    </format>
    <format dxfId="657">
      <pivotArea collapsedLevelsAreSubtotals="1" fieldPosition="0">
        <references count="1">
          <reference field="13" count="1">
            <x v="31"/>
          </reference>
        </references>
      </pivotArea>
    </format>
    <format dxfId="656">
      <pivotArea collapsedLevelsAreSubtotals="1" fieldPosition="0">
        <references count="2">
          <reference field="12" count="1">
            <x v="4"/>
          </reference>
          <reference field="13" count="1" selected="0">
            <x v="31"/>
          </reference>
        </references>
      </pivotArea>
    </format>
    <format dxfId="655">
      <pivotArea collapsedLevelsAreSubtotals="1" fieldPosition="0">
        <references count="1">
          <reference field="13" count="1">
            <x v="32"/>
          </reference>
        </references>
      </pivotArea>
    </format>
    <format dxfId="654">
      <pivotArea collapsedLevelsAreSubtotals="1" fieldPosition="0">
        <references count="2">
          <reference field="12" count="1">
            <x v="1"/>
          </reference>
          <reference field="13" count="1" selected="0">
            <x v="32"/>
          </reference>
        </references>
      </pivotArea>
    </format>
    <format dxfId="653">
      <pivotArea collapsedLevelsAreSubtotals="1" fieldPosition="0">
        <references count="1">
          <reference field="13" count="1">
            <x v="33"/>
          </reference>
        </references>
      </pivotArea>
    </format>
    <format dxfId="652">
      <pivotArea collapsedLevelsAreSubtotals="1" fieldPosition="0">
        <references count="2">
          <reference field="12" count="1">
            <x v="39"/>
          </reference>
          <reference field="13" count="1" selected="0">
            <x v="33"/>
          </reference>
        </references>
      </pivotArea>
    </format>
    <format dxfId="651">
      <pivotArea collapsedLevelsAreSubtotals="1" fieldPosition="0">
        <references count="1">
          <reference field="13" count="1">
            <x v="34"/>
          </reference>
        </references>
      </pivotArea>
    </format>
    <format dxfId="650">
      <pivotArea collapsedLevelsAreSubtotals="1" fieldPosition="0">
        <references count="2">
          <reference field="12" count="2">
            <x v="39"/>
            <x v="66"/>
          </reference>
          <reference field="13" count="1" selected="0">
            <x v="34"/>
          </reference>
        </references>
      </pivotArea>
    </format>
    <format dxfId="649">
      <pivotArea collapsedLevelsAreSubtotals="1" fieldPosition="0">
        <references count="1">
          <reference field="13" count="1">
            <x v="35"/>
          </reference>
        </references>
      </pivotArea>
    </format>
    <format dxfId="648">
      <pivotArea collapsedLevelsAreSubtotals="1" fieldPosition="0">
        <references count="2">
          <reference field="12" count="6">
            <x v="4"/>
            <x v="37"/>
            <x v="39"/>
            <x v="73"/>
            <x v="101"/>
            <x v="102"/>
          </reference>
          <reference field="13" count="1" selected="0">
            <x v="35"/>
          </reference>
        </references>
      </pivotArea>
    </format>
    <format dxfId="647">
      <pivotArea collapsedLevelsAreSubtotals="1" fieldPosition="0">
        <references count="1">
          <reference field="13" count="1">
            <x v="36"/>
          </reference>
        </references>
      </pivotArea>
    </format>
    <format dxfId="646">
      <pivotArea collapsedLevelsAreSubtotals="1" fieldPosition="0">
        <references count="2">
          <reference field="12" count="1">
            <x v="101"/>
          </reference>
          <reference field="13" count="1" selected="0">
            <x v="36"/>
          </reference>
        </references>
      </pivotArea>
    </format>
    <format dxfId="645">
      <pivotArea collapsedLevelsAreSubtotals="1" fieldPosition="0">
        <references count="1">
          <reference field="13" count="1">
            <x v="37"/>
          </reference>
        </references>
      </pivotArea>
    </format>
    <format dxfId="644">
      <pivotArea collapsedLevelsAreSubtotals="1" fieldPosition="0">
        <references count="2">
          <reference field="12" count="2">
            <x v="4"/>
            <x v="101"/>
          </reference>
          <reference field="13" count="1" selected="0">
            <x v="37"/>
          </reference>
        </references>
      </pivotArea>
    </format>
    <format dxfId="643">
      <pivotArea collapsedLevelsAreSubtotals="1" fieldPosition="0">
        <references count="1">
          <reference field="13" count="1">
            <x v="38"/>
          </reference>
        </references>
      </pivotArea>
    </format>
    <format dxfId="642">
      <pivotArea collapsedLevelsAreSubtotals="1" fieldPosition="0">
        <references count="2">
          <reference field="12" count="1">
            <x v="101"/>
          </reference>
          <reference field="13" count="1" selected="0">
            <x v="38"/>
          </reference>
        </references>
      </pivotArea>
    </format>
    <format dxfId="641">
      <pivotArea collapsedLevelsAreSubtotals="1" fieldPosition="0">
        <references count="1">
          <reference field="13" count="1">
            <x v="39"/>
          </reference>
        </references>
      </pivotArea>
    </format>
    <format dxfId="640">
      <pivotArea collapsedLevelsAreSubtotals="1" fieldPosition="0">
        <references count="2">
          <reference field="12" count="2">
            <x v="2"/>
            <x v="4"/>
          </reference>
          <reference field="13" count="1" selected="0">
            <x v="39"/>
          </reference>
        </references>
      </pivotArea>
    </format>
    <format dxfId="639">
      <pivotArea collapsedLevelsAreSubtotals="1" fieldPosition="0">
        <references count="1">
          <reference field="13" count="1">
            <x v="40"/>
          </reference>
        </references>
      </pivotArea>
    </format>
    <format dxfId="638">
      <pivotArea collapsedLevelsAreSubtotals="1" fieldPosition="0">
        <references count="2">
          <reference field="12" count="2">
            <x v="4"/>
            <x v="101"/>
          </reference>
          <reference field="13" count="1" selected="0">
            <x v="40"/>
          </reference>
        </references>
      </pivotArea>
    </format>
    <format dxfId="637">
      <pivotArea collapsedLevelsAreSubtotals="1" fieldPosition="0">
        <references count="1">
          <reference field="13" count="1">
            <x v="41"/>
          </reference>
        </references>
      </pivotArea>
    </format>
    <format dxfId="636">
      <pivotArea collapsedLevelsAreSubtotals="1" fieldPosition="0">
        <references count="2">
          <reference field="12" count="2">
            <x v="4"/>
            <x v="52"/>
          </reference>
          <reference field="13" count="1" selected="0">
            <x v="41"/>
          </reference>
        </references>
      </pivotArea>
    </format>
    <format dxfId="635">
      <pivotArea collapsedLevelsAreSubtotals="1" fieldPosition="0">
        <references count="1">
          <reference field="13" count="1">
            <x v="42"/>
          </reference>
        </references>
      </pivotArea>
    </format>
    <format dxfId="634">
      <pivotArea collapsedLevelsAreSubtotals="1" fieldPosition="0">
        <references count="2">
          <reference field="12" count="5">
            <x v="4"/>
            <x v="53"/>
            <x v="101"/>
            <x v="102"/>
            <x v="109"/>
          </reference>
          <reference field="13" count="1" selected="0">
            <x v="42"/>
          </reference>
        </references>
      </pivotArea>
    </format>
    <format dxfId="633">
      <pivotArea collapsedLevelsAreSubtotals="1" fieldPosition="0">
        <references count="1">
          <reference field="13" count="1">
            <x v="43"/>
          </reference>
        </references>
      </pivotArea>
    </format>
    <format dxfId="632">
      <pivotArea collapsedLevelsAreSubtotals="1" fieldPosition="0">
        <references count="2">
          <reference field="12" count="1">
            <x v="29"/>
          </reference>
          <reference field="13" count="1" selected="0">
            <x v="43"/>
          </reference>
        </references>
      </pivotArea>
    </format>
    <format dxfId="631">
      <pivotArea collapsedLevelsAreSubtotals="1" fieldPosition="0">
        <references count="1">
          <reference field="13" count="1">
            <x v="44"/>
          </reference>
        </references>
      </pivotArea>
    </format>
    <format dxfId="630">
      <pivotArea collapsedLevelsAreSubtotals="1" fieldPosition="0">
        <references count="2">
          <reference field="12" count="1">
            <x v="36"/>
          </reference>
          <reference field="13" count="1" selected="0">
            <x v="44"/>
          </reference>
        </references>
      </pivotArea>
    </format>
    <format dxfId="629">
      <pivotArea collapsedLevelsAreSubtotals="1" fieldPosition="0">
        <references count="1">
          <reference field="13" count="1">
            <x v="45"/>
          </reference>
        </references>
      </pivotArea>
    </format>
    <format dxfId="628">
      <pivotArea collapsedLevelsAreSubtotals="1" fieldPosition="0">
        <references count="2">
          <reference field="12" count="2">
            <x v="4"/>
            <x v="18"/>
          </reference>
          <reference field="13" count="1" selected="0">
            <x v="45"/>
          </reference>
        </references>
      </pivotArea>
    </format>
    <format dxfId="627">
      <pivotArea collapsedLevelsAreSubtotals="1" fieldPosition="0">
        <references count="1">
          <reference field="13" count="1">
            <x v="46"/>
          </reference>
        </references>
      </pivotArea>
    </format>
    <format dxfId="626">
      <pivotArea collapsedLevelsAreSubtotals="1" fieldPosition="0">
        <references count="2">
          <reference field="12" count="1">
            <x v="16"/>
          </reference>
          <reference field="13" count="1" selected="0">
            <x v="46"/>
          </reference>
        </references>
      </pivotArea>
    </format>
    <format dxfId="625">
      <pivotArea collapsedLevelsAreSubtotals="1" fieldPosition="0">
        <references count="1">
          <reference field="13" count="1">
            <x v="47"/>
          </reference>
        </references>
      </pivotArea>
    </format>
    <format dxfId="624">
      <pivotArea collapsedLevelsAreSubtotals="1" fieldPosition="0">
        <references count="2">
          <reference field="12" count="1">
            <x v="103"/>
          </reference>
          <reference field="13" count="1" selected="0">
            <x v="47"/>
          </reference>
        </references>
      </pivotArea>
    </format>
    <format dxfId="623">
      <pivotArea collapsedLevelsAreSubtotals="1" fieldPosition="0">
        <references count="1">
          <reference field="13" count="1">
            <x v="48"/>
          </reference>
        </references>
      </pivotArea>
    </format>
    <format dxfId="622">
      <pivotArea collapsedLevelsAreSubtotals="1" fieldPosition="0">
        <references count="2">
          <reference field="12" count="2">
            <x v="7"/>
            <x v="58"/>
          </reference>
          <reference field="13" count="1" selected="0">
            <x v="48"/>
          </reference>
        </references>
      </pivotArea>
    </format>
    <format dxfId="621">
      <pivotArea collapsedLevelsAreSubtotals="1" fieldPosition="0">
        <references count="1">
          <reference field="13" count="1">
            <x v="49"/>
          </reference>
        </references>
      </pivotArea>
    </format>
    <format dxfId="620">
      <pivotArea collapsedLevelsAreSubtotals="1" fieldPosition="0">
        <references count="2">
          <reference field="12" count="3">
            <x v="7"/>
            <x v="49"/>
            <x v="60"/>
          </reference>
          <reference field="13" count="1" selected="0">
            <x v="49"/>
          </reference>
        </references>
      </pivotArea>
    </format>
    <format dxfId="619">
      <pivotArea collapsedLevelsAreSubtotals="1" fieldPosition="0">
        <references count="1">
          <reference field="13" count="1">
            <x v="50"/>
          </reference>
        </references>
      </pivotArea>
    </format>
    <format dxfId="618">
      <pivotArea collapsedLevelsAreSubtotals="1" fieldPosition="0">
        <references count="2">
          <reference field="12" count="2">
            <x v="7"/>
            <x v="35"/>
          </reference>
          <reference field="13" count="1" selected="0">
            <x v="50"/>
          </reference>
        </references>
      </pivotArea>
    </format>
    <format dxfId="617">
      <pivotArea collapsedLevelsAreSubtotals="1" fieldPosition="0">
        <references count="1">
          <reference field="13" count="1">
            <x v="51"/>
          </reference>
        </references>
      </pivotArea>
    </format>
    <format dxfId="616">
      <pivotArea collapsedLevelsAreSubtotals="1" fieldPosition="0">
        <references count="2">
          <reference field="12" count="1">
            <x v="7"/>
          </reference>
          <reference field="13" count="1" selected="0">
            <x v="51"/>
          </reference>
        </references>
      </pivotArea>
    </format>
    <format dxfId="615">
      <pivotArea collapsedLevelsAreSubtotals="1" fieldPosition="0">
        <references count="1">
          <reference field="13" count="1">
            <x v="52"/>
          </reference>
        </references>
      </pivotArea>
    </format>
    <format dxfId="614">
      <pivotArea collapsedLevelsAreSubtotals="1" fieldPosition="0">
        <references count="2">
          <reference field="12" count="2">
            <x v="8"/>
            <x v="57"/>
          </reference>
          <reference field="13" count="1" selected="0">
            <x v="52"/>
          </reference>
        </references>
      </pivotArea>
    </format>
    <format dxfId="613">
      <pivotArea collapsedLevelsAreSubtotals="1" fieldPosition="0">
        <references count="1">
          <reference field="13" count="1">
            <x v="53"/>
          </reference>
        </references>
      </pivotArea>
    </format>
    <format dxfId="612">
      <pivotArea collapsedLevelsAreSubtotals="1" fieldPosition="0">
        <references count="2">
          <reference field="12" count="2">
            <x v="7"/>
            <x v="94"/>
          </reference>
          <reference field="13" count="1" selected="0">
            <x v="53"/>
          </reference>
        </references>
      </pivotArea>
    </format>
    <format dxfId="611">
      <pivotArea collapsedLevelsAreSubtotals="1" fieldPosition="0">
        <references count="1">
          <reference field="13" count="1">
            <x v="54"/>
          </reference>
        </references>
      </pivotArea>
    </format>
    <format dxfId="610">
      <pivotArea collapsedLevelsAreSubtotals="1" fieldPosition="0">
        <references count="2">
          <reference field="12" count="2">
            <x v="7"/>
            <x v="95"/>
          </reference>
          <reference field="13" count="1" selected="0">
            <x v="54"/>
          </reference>
        </references>
      </pivotArea>
    </format>
    <format dxfId="609">
      <pivotArea collapsedLevelsAreSubtotals="1" fieldPosition="0">
        <references count="1">
          <reference field="13" count="1">
            <x v="55"/>
          </reference>
        </references>
      </pivotArea>
    </format>
    <format dxfId="608">
      <pivotArea collapsedLevelsAreSubtotals="1" fieldPosition="0">
        <references count="2">
          <reference field="12" count="2">
            <x v="7"/>
            <x v="30"/>
          </reference>
          <reference field="13" count="1" selected="0">
            <x v="55"/>
          </reference>
        </references>
      </pivotArea>
    </format>
    <format dxfId="607">
      <pivotArea collapsedLevelsAreSubtotals="1" fieldPosition="0">
        <references count="1">
          <reference field="13" count="1">
            <x v="56"/>
          </reference>
        </references>
      </pivotArea>
    </format>
    <format dxfId="606">
      <pivotArea collapsedLevelsAreSubtotals="1" fieldPosition="0">
        <references count="2">
          <reference field="12" count="2">
            <x v="7"/>
            <x v="60"/>
          </reference>
          <reference field="13" count="1" selected="0">
            <x v="56"/>
          </reference>
        </references>
      </pivotArea>
    </format>
    <format dxfId="605">
      <pivotArea collapsedLevelsAreSubtotals="1" fieldPosition="0">
        <references count="1">
          <reference field="13" count="1">
            <x v="57"/>
          </reference>
        </references>
      </pivotArea>
    </format>
    <format dxfId="604">
      <pivotArea collapsedLevelsAreSubtotals="1" fieldPosition="0">
        <references count="2">
          <reference field="12" count="2">
            <x v="7"/>
            <x v="61"/>
          </reference>
          <reference field="13" count="1" selected="0">
            <x v="57"/>
          </reference>
        </references>
      </pivotArea>
    </format>
    <format dxfId="603">
      <pivotArea collapsedLevelsAreSubtotals="1" fieldPosition="0">
        <references count="1">
          <reference field="13" count="1">
            <x v="58"/>
          </reference>
        </references>
      </pivotArea>
    </format>
    <format dxfId="602">
      <pivotArea collapsedLevelsAreSubtotals="1" fieldPosition="0">
        <references count="2">
          <reference field="12" count="3">
            <x v="7"/>
            <x v="32"/>
            <x v="96"/>
          </reference>
          <reference field="13" count="1" selected="0">
            <x v="58"/>
          </reference>
        </references>
      </pivotArea>
    </format>
    <format dxfId="601">
      <pivotArea collapsedLevelsAreSubtotals="1" fieldPosition="0">
        <references count="1">
          <reference field="13" count="1">
            <x v="59"/>
          </reference>
        </references>
      </pivotArea>
    </format>
    <format dxfId="600">
      <pivotArea collapsedLevelsAreSubtotals="1" fieldPosition="0">
        <references count="2">
          <reference field="12" count="3">
            <x v="7"/>
            <x v="33"/>
            <x v="50"/>
          </reference>
          <reference field="13" count="1" selected="0">
            <x v="59"/>
          </reference>
        </references>
      </pivotArea>
    </format>
    <format dxfId="599">
      <pivotArea collapsedLevelsAreSubtotals="1" fieldPosition="0">
        <references count="1">
          <reference field="13" count="1">
            <x v="60"/>
          </reference>
        </references>
      </pivotArea>
    </format>
    <format dxfId="598">
      <pivotArea collapsedLevelsAreSubtotals="1" fieldPosition="0">
        <references count="2">
          <reference field="12" count="1">
            <x v="7"/>
          </reference>
          <reference field="13" count="1" selected="0">
            <x v="60"/>
          </reference>
        </references>
      </pivotArea>
    </format>
    <format dxfId="597">
      <pivotArea collapsedLevelsAreSubtotals="1" fieldPosition="0">
        <references count="1">
          <reference field="13" count="1">
            <x v="61"/>
          </reference>
        </references>
      </pivotArea>
    </format>
    <format dxfId="596">
      <pivotArea collapsedLevelsAreSubtotals="1" fieldPosition="0">
        <references count="2">
          <reference field="12" count="2">
            <x v="7"/>
            <x v="34"/>
          </reference>
          <reference field="13" count="1" selected="0">
            <x v="61"/>
          </reference>
        </references>
      </pivotArea>
    </format>
    <format dxfId="595">
      <pivotArea collapsedLevelsAreSubtotals="1" fieldPosition="0">
        <references count="1">
          <reference field="13" count="1">
            <x v="62"/>
          </reference>
        </references>
      </pivotArea>
    </format>
    <format dxfId="594">
      <pivotArea collapsedLevelsAreSubtotals="1" fieldPosition="0">
        <references count="2">
          <reference field="12" count="2">
            <x v="7"/>
            <x v="97"/>
          </reference>
          <reference field="13" count="1" selected="0">
            <x v="62"/>
          </reference>
        </references>
      </pivotArea>
    </format>
    <format dxfId="593">
      <pivotArea collapsedLevelsAreSubtotals="1" fieldPosition="0">
        <references count="1">
          <reference field="13" count="1">
            <x v="63"/>
          </reference>
        </references>
      </pivotArea>
    </format>
    <format dxfId="592">
      <pivotArea collapsedLevelsAreSubtotals="1" fieldPosition="0">
        <references count="2">
          <reference field="12" count="1">
            <x v="3"/>
          </reference>
          <reference field="13" count="1" selected="0">
            <x v="63"/>
          </reference>
        </references>
      </pivotArea>
    </format>
    <format dxfId="591">
      <pivotArea collapsedLevelsAreSubtotals="1" fieldPosition="0">
        <references count="1">
          <reference field="13" count="1">
            <x v="64"/>
          </reference>
        </references>
      </pivotArea>
    </format>
    <format dxfId="590">
      <pivotArea collapsedLevelsAreSubtotals="1" fieldPosition="0">
        <references count="2">
          <reference field="12" count="1">
            <x v="7"/>
          </reference>
          <reference field="13" count="1" selected="0">
            <x v="64"/>
          </reference>
        </references>
      </pivotArea>
    </format>
    <format dxfId="589">
      <pivotArea collapsedLevelsAreSubtotals="1" fieldPosition="0">
        <references count="1">
          <reference field="13" count="1">
            <x v="65"/>
          </reference>
        </references>
      </pivotArea>
    </format>
    <format dxfId="588">
      <pivotArea collapsedLevelsAreSubtotals="1" fieldPosition="0">
        <references count="2">
          <reference field="12" count="1">
            <x v="59"/>
          </reference>
          <reference field="13" count="1" selected="0">
            <x v="65"/>
          </reference>
        </references>
      </pivotArea>
    </format>
    <format dxfId="587">
      <pivotArea collapsedLevelsAreSubtotals="1" fieldPosition="0">
        <references count="1">
          <reference field="13" count="1">
            <x v="66"/>
          </reference>
        </references>
      </pivotArea>
    </format>
    <format dxfId="586">
      <pivotArea collapsedLevelsAreSubtotals="1" fieldPosition="0">
        <references count="2">
          <reference field="12" count="2">
            <x v="7"/>
            <x v="55"/>
          </reference>
          <reference field="13" count="1" selected="0">
            <x v="66"/>
          </reference>
        </references>
      </pivotArea>
    </format>
    <format dxfId="585">
      <pivotArea collapsedLevelsAreSubtotals="1" fieldPosition="0">
        <references count="1">
          <reference field="13" count="1">
            <x v="67"/>
          </reference>
        </references>
      </pivotArea>
    </format>
    <format dxfId="584">
      <pivotArea collapsedLevelsAreSubtotals="1" fieldPosition="0">
        <references count="2">
          <reference field="12" count="2">
            <x v="7"/>
            <x v="98"/>
          </reference>
          <reference field="13" count="1" selected="0">
            <x v="67"/>
          </reference>
        </references>
      </pivotArea>
    </format>
    <format dxfId="583">
      <pivotArea collapsedLevelsAreSubtotals="1" fieldPosition="0">
        <references count="1">
          <reference field="13" count="1">
            <x v="68"/>
          </reference>
        </references>
      </pivotArea>
    </format>
    <format dxfId="582">
      <pivotArea collapsedLevelsAreSubtotals="1" fieldPosition="0">
        <references count="2">
          <reference field="12" count="2">
            <x v="7"/>
            <x v="31"/>
          </reference>
          <reference field="13" count="1" selected="0">
            <x v="68"/>
          </reference>
        </references>
      </pivotArea>
    </format>
    <format dxfId="581">
      <pivotArea collapsedLevelsAreSubtotals="1" fieldPosition="0">
        <references count="1">
          <reference field="13" count="1">
            <x v="69"/>
          </reference>
        </references>
      </pivotArea>
    </format>
    <format dxfId="580">
      <pivotArea collapsedLevelsAreSubtotals="1" fieldPosition="0">
        <references count="2">
          <reference field="12" count="1">
            <x v="28"/>
          </reference>
          <reference field="13" count="1" selected="0">
            <x v="69"/>
          </reference>
        </references>
      </pivotArea>
    </format>
    <format dxfId="579">
      <pivotArea collapsedLevelsAreSubtotals="1" fieldPosition="0">
        <references count="1">
          <reference field="13" count="1">
            <x v="70"/>
          </reference>
        </references>
      </pivotArea>
    </format>
    <format dxfId="578">
      <pivotArea collapsedLevelsAreSubtotals="1" fieldPosition="0">
        <references count="2">
          <reference field="12" count="2">
            <x v="7"/>
            <x v="29"/>
          </reference>
          <reference field="13" count="1" selected="0">
            <x v="70"/>
          </reference>
        </references>
      </pivotArea>
    </format>
    <format dxfId="577">
      <pivotArea collapsedLevelsAreSubtotals="1" fieldPosition="0">
        <references count="1">
          <reference field="13" count="1">
            <x v="71"/>
          </reference>
        </references>
      </pivotArea>
    </format>
    <format dxfId="576">
      <pivotArea collapsedLevelsAreSubtotals="1" fieldPosition="0">
        <references count="2">
          <reference field="12" count="2">
            <x v="7"/>
            <x v="29"/>
          </reference>
          <reference field="13" count="1" selected="0">
            <x v="71"/>
          </reference>
        </references>
      </pivotArea>
    </format>
    <format dxfId="575">
      <pivotArea collapsedLevelsAreSubtotals="1" fieldPosition="0">
        <references count="1">
          <reference field="13" count="1">
            <x v="72"/>
          </reference>
        </references>
      </pivotArea>
    </format>
    <format dxfId="574">
      <pivotArea collapsedLevelsAreSubtotals="1" fieldPosition="0">
        <references count="2">
          <reference field="12" count="2">
            <x v="14"/>
            <x v="62"/>
          </reference>
          <reference field="13" count="1" selected="0">
            <x v="72"/>
          </reference>
        </references>
      </pivotArea>
    </format>
    <format dxfId="573">
      <pivotArea collapsedLevelsAreSubtotals="1" fieldPosition="0">
        <references count="1">
          <reference field="13" count="1">
            <x v="73"/>
          </reference>
        </references>
      </pivotArea>
    </format>
    <format dxfId="572">
      <pivotArea collapsedLevelsAreSubtotals="1" fieldPosition="0">
        <references count="2">
          <reference field="12" count="2">
            <x v="7"/>
            <x v="29"/>
          </reference>
          <reference field="13" count="1" selected="0">
            <x v="73"/>
          </reference>
        </references>
      </pivotArea>
    </format>
    <format dxfId="571">
      <pivotArea collapsedLevelsAreSubtotals="1" fieldPosition="0">
        <references count="1">
          <reference field="13" count="1">
            <x v="74"/>
          </reference>
        </references>
      </pivotArea>
    </format>
    <format dxfId="570">
      <pivotArea collapsedLevelsAreSubtotals="1" fieldPosition="0">
        <references count="2">
          <reference field="12" count="3">
            <x v="7"/>
            <x v="13"/>
            <x v="63"/>
          </reference>
          <reference field="13" count="1" selected="0">
            <x v="74"/>
          </reference>
        </references>
      </pivotArea>
    </format>
    <format dxfId="569">
      <pivotArea collapsedLevelsAreSubtotals="1" fieldPosition="0">
        <references count="1">
          <reference field="13" count="1">
            <x v="75"/>
          </reference>
        </references>
      </pivotArea>
    </format>
    <format dxfId="568">
      <pivotArea collapsedLevelsAreSubtotals="1" fieldPosition="0">
        <references count="2">
          <reference field="12" count="2">
            <x v="7"/>
            <x v="64"/>
          </reference>
          <reference field="13" count="1" selected="0">
            <x v="75"/>
          </reference>
        </references>
      </pivotArea>
    </format>
    <format dxfId="567">
      <pivotArea collapsedLevelsAreSubtotals="1" fieldPosition="0">
        <references count="1">
          <reference field="13" count="1">
            <x v="76"/>
          </reference>
        </references>
      </pivotArea>
    </format>
    <format dxfId="566">
      <pivotArea collapsedLevelsAreSubtotals="1" fieldPosition="0">
        <references count="2">
          <reference field="12" count="2">
            <x v="4"/>
            <x v="66"/>
          </reference>
          <reference field="13" count="1" selected="0">
            <x v="76"/>
          </reference>
        </references>
      </pivotArea>
    </format>
    <format dxfId="565">
      <pivotArea collapsedLevelsAreSubtotals="1" fieldPosition="0">
        <references count="1">
          <reference field="13" count="1">
            <x v="77"/>
          </reference>
        </references>
      </pivotArea>
    </format>
    <format dxfId="564">
      <pivotArea collapsedLevelsAreSubtotals="1" fieldPosition="0">
        <references count="2">
          <reference field="12" count="2">
            <x v="4"/>
            <x v="66"/>
          </reference>
          <reference field="13" count="1" selected="0">
            <x v="77"/>
          </reference>
        </references>
      </pivotArea>
    </format>
    <format dxfId="563">
      <pivotArea collapsedLevelsAreSubtotals="1" fieldPosition="0">
        <references count="1">
          <reference field="13" count="1">
            <x v="78"/>
          </reference>
        </references>
      </pivotArea>
    </format>
    <format dxfId="562">
      <pivotArea collapsedLevelsAreSubtotals="1" fieldPosition="0">
        <references count="2">
          <reference field="12" count="2">
            <x v="4"/>
            <x v="66"/>
          </reference>
          <reference field="13" count="1" selected="0">
            <x v="78"/>
          </reference>
        </references>
      </pivotArea>
    </format>
    <format dxfId="561">
      <pivotArea collapsedLevelsAreSubtotals="1" fieldPosition="0">
        <references count="1">
          <reference field="13" count="1">
            <x v="79"/>
          </reference>
        </references>
      </pivotArea>
    </format>
    <format dxfId="560">
      <pivotArea collapsedLevelsAreSubtotals="1" fieldPosition="0">
        <references count="2">
          <reference field="12" count="2">
            <x v="4"/>
            <x v="66"/>
          </reference>
          <reference field="13" count="1" selected="0">
            <x v="79"/>
          </reference>
        </references>
      </pivotArea>
    </format>
    <format dxfId="559">
      <pivotArea collapsedLevelsAreSubtotals="1" fieldPosition="0">
        <references count="1">
          <reference field="13" count="1">
            <x v="80"/>
          </reference>
        </references>
      </pivotArea>
    </format>
    <format dxfId="558">
      <pivotArea collapsedLevelsAreSubtotals="1" fieldPosition="0">
        <references count="2">
          <reference field="12" count="2">
            <x v="4"/>
            <x v="66"/>
          </reference>
          <reference field="13" count="1" selected="0">
            <x v="80"/>
          </reference>
        </references>
      </pivotArea>
    </format>
    <format dxfId="557">
      <pivotArea collapsedLevelsAreSubtotals="1" fieldPosition="0">
        <references count="1">
          <reference field="13" count="1">
            <x v="81"/>
          </reference>
        </references>
      </pivotArea>
    </format>
    <format dxfId="556">
      <pivotArea collapsedLevelsAreSubtotals="1" fieldPosition="0">
        <references count="2">
          <reference field="12" count="2">
            <x v="4"/>
            <x v="66"/>
          </reference>
          <reference field="13" count="1" selected="0">
            <x v="81"/>
          </reference>
        </references>
      </pivotArea>
    </format>
    <format dxfId="555">
      <pivotArea collapsedLevelsAreSubtotals="1" fieldPosition="0">
        <references count="1">
          <reference field="13" count="1">
            <x v="82"/>
          </reference>
        </references>
      </pivotArea>
    </format>
    <format dxfId="554">
      <pivotArea collapsedLevelsAreSubtotals="1" fieldPosition="0">
        <references count="2">
          <reference field="12" count="2">
            <x v="4"/>
            <x v="66"/>
          </reference>
          <reference field="13" count="1" selected="0">
            <x v="82"/>
          </reference>
        </references>
      </pivotArea>
    </format>
    <format dxfId="553">
      <pivotArea collapsedLevelsAreSubtotals="1" fieldPosition="0">
        <references count="1">
          <reference field="13" count="1">
            <x v="83"/>
          </reference>
        </references>
      </pivotArea>
    </format>
    <format dxfId="552">
      <pivotArea collapsedLevelsAreSubtotals="1" fieldPosition="0">
        <references count="2">
          <reference field="12" count="2">
            <x v="4"/>
            <x v="66"/>
          </reference>
          <reference field="13" count="1" selected="0">
            <x v="83"/>
          </reference>
        </references>
      </pivotArea>
    </format>
    <format dxfId="551">
      <pivotArea collapsedLevelsAreSubtotals="1" fieldPosition="0">
        <references count="1">
          <reference field="13" count="1">
            <x v="84"/>
          </reference>
        </references>
      </pivotArea>
    </format>
    <format dxfId="550">
      <pivotArea collapsedLevelsAreSubtotals="1" fieldPosition="0">
        <references count="2">
          <reference field="12" count="2">
            <x v="4"/>
            <x v="66"/>
          </reference>
          <reference field="13" count="1" selected="0">
            <x v="84"/>
          </reference>
        </references>
      </pivotArea>
    </format>
    <format dxfId="549">
      <pivotArea collapsedLevelsAreSubtotals="1" fieldPosition="0">
        <references count="1">
          <reference field="13" count="1">
            <x v="85"/>
          </reference>
        </references>
      </pivotArea>
    </format>
    <format dxfId="548">
      <pivotArea collapsedLevelsAreSubtotals="1" fieldPosition="0">
        <references count="2">
          <reference field="12" count="3">
            <x v="4"/>
            <x v="13"/>
            <x v="66"/>
          </reference>
          <reference field="13" count="1" selected="0">
            <x v="85"/>
          </reference>
        </references>
      </pivotArea>
    </format>
    <format dxfId="547">
      <pivotArea collapsedLevelsAreSubtotals="1" fieldPosition="0">
        <references count="1">
          <reference field="13" count="1">
            <x v="86"/>
          </reference>
        </references>
      </pivotArea>
    </format>
    <format dxfId="546">
      <pivotArea collapsedLevelsAreSubtotals="1" fieldPosition="0">
        <references count="2">
          <reference field="12" count="2">
            <x v="4"/>
            <x v="66"/>
          </reference>
          <reference field="13" count="1" selected="0">
            <x v="86"/>
          </reference>
        </references>
      </pivotArea>
    </format>
    <format dxfId="545">
      <pivotArea collapsedLevelsAreSubtotals="1" fieldPosition="0">
        <references count="1">
          <reference field="13" count="1">
            <x v="87"/>
          </reference>
        </references>
      </pivotArea>
    </format>
    <format dxfId="544">
      <pivotArea collapsedLevelsAreSubtotals="1" fieldPosition="0">
        <references count="2">
          <reference field="12" count="2">
            <x v="4"/>
            <x v="66"/>
          </reference>
          <reference field="13" count="1" selected="0">
            <x v="87"/>
          </reference>
        </references>
      </pivotArea>
    </format>
    <format dxfId="543">
      <pivotArea collapsedLevelsAreSubtotals="1" fieldPosition="0">
        <references count="1">
          <reference field="13" count="1">
            <x v="88"/>
          </reference>
        </references>
      </pivotArea>
    </format>
    <format dxfId="542">
      <pivotArea collapsedLevelsAreSubtotals="1" fieldPosition="0">
        <references count="2">
          <reference field="12" count="1">
            <x v="4"/>
          </reference>
          <reference field="13" count="1" selected="0">
            <x v="88"/>
          </reference>
        </references>
      </pivotArea>
    </format>
    <format dxfId="541">
      <pivotArea collapsedLevelsAreSubtotals="1" fieldPosition="0">
        <references count="1">
          <reference field="13" count="1">
            <x v="89"/>
          </reference>
        </references>
      </pivotArea>
    </format>
    <format dxfId="540">
      <pivotArea collapsedLevelsAreSubtotals="1" fieldPosition="0">
        <references count="2">
          <reference field="12" count="2">
            <x v="5"/>
            <x v="45"/>
          </reference>
          <reference field="13" count="1" selected="0">
            <x v="89"/>
          </reference>
        </references>
      </pivotArea>
    </format>
    <format dxfId="539">
      <pivotArea collapsedLevelsAreSubtotals="1" fieldPosition="0">
        <references count="1">
          <reference field="13" count="1">
            <x v="90"/>
          </reference>
        </references>
      </pivotArea>
    </format>
    <format dxfId="538">
      <pivotArea collapsedLevelsAreSubtotals="1" fieldPosition="0">
        <references count="2">
          <reference field="12" count="2">
            <x v="6"/>
            <x v="46"/>
          </reference>
          <reference field="13" count="1" selected="0">
            <x v="90"/>
          </reference>
        </references>
      </pivotArea>
    </format>
    <format dxfId="537">
      <pivotArea collapsedLevelsAreSubtotals="1" fieldPosition="0">
        <references count="1">
          <reference field="13" count="1">
            <x v="91"/>
          </reference>
        </references>
      </pivotArea>
    </format>
    <format dxfId="536">
      <pivotArea collapsedLevelsAreSubtotals="1" fieldPosition="0">
        <references count="2">
          <reference field="12" count="2">
            <x v="5"/>
            <x v="47"/>
          </reference>
          <reference field="13" count="1" selected="0">
            <x v="91"/>
          </reference>
        </references>
      </pivotArea>
    </format>
    <format dxfId="535">
      <pivotArea collapsedLevelsAreSubtotals="1" fieldPosition="0">
        <references count="1">
          <reference field="13" count="1">
            <x v="92"/>
          </reference>
        </references>
      </pivotArea>
    </format>
    <format dxfId="534">
      <pivotArea collapsedLevelsAreSubtotals="1" fieldPosition="0">
        <references count="2">
          <reference field="12" count="2">
            <x v="5"/>
            <x v="68"/>
          </reference>
          <reference field="13" count="1" selected="0">
            <x v="92"/>
          </reference>
        </references>
      </pivotArea>
    </format>
    <format dxfId="533">
      <pivotArea collapsedLevelsAreSubtotals="1" fieldPosition="0">
        <references count="1">
          <reference field="13" count="1">
            <x v="93"/>
          </reference>
        </references>
      </pivotArea>
    </format>
    <format dxfId="532">
      <pivotArea collapsedLevelsAreSubtotals="1" fieldPosition="0">
        <references count="2">
          <reference field="12" count="2">
            <x v="5"/>
            <x v="69"/>
          </reference>
          <reference field="13" count="1" selected="0">
            <x v="93"/>
          </reference>
        </references>
      </pivotArea>
    </format>
    <format dxfId="531">
      <pivotArea collapsedLevelsAreSubtotals="1" fieldPosition="0">
        <references count="1">
          <reference field="13" count="1">
            <x v="94"/>
          </reference>
        </references>
      </pivotArea>
    </format>
    <format dxfId="530">
      <pivotArea collapsedLevelsAreSubtotals="1" fieldPosition="0">
        <references count="2">
          <reference field="12" count="2">
            <x v="5"/>
            <x v="72"/>
          </reference>
          <reference field="13" count="1" selected="0">
            <x v="94"/>
          </reference>
        </references>
      </pivotArea>
    </format>
    <format dxfId="529">
      <pivotArea collapsedLevelsAreSubtotals="1" fieldPosition="0">
        <references count="1">
          <reference field="13" count="1">
            <x v="95"/>
          </reference>
        </references>
      </pivotArea>
    </format>
    <format dxfId="528">
      <pivotArea collapsedLevelsAreSubtotals="1" fieldPosition="0">
        <references count="2">
          <reference field="12" count="2">
            <x v="5"/>
            <x v="74"/>
          </reference>
          <reference field="13" count="1" selected="0">
            <x v="95"/>
          </reference>
        </references>
      </pivotArea>
    </format>
    <format dxfId="527">
      <pivotArea collapsedLevelsAreSubtotals="1" fieldPosition="0">
        <references count="1">
          <reference field="13" count="1">
            <x v="96"/>
          </reference>
        </references>
      </pivotArea>
    </format>
    <format dxfId="526">
      <pivotArea collapsedLevelsAreSubtotals="1" fieldPosition="0">
        <references count="2">
          <reference field="12" count="2">
            <x v="5"/>
            <x v="76"/>
          </reference>
          <reference field="13" count="1" selected="0">
            <x v="96"/>
          </reference>
        </references>
      </pivotArea>
    </format>
    <format dxfId="525">
      <pivotArea collapsedLevelsAreSubtotals="1" fieldPosition="0">
        <references count="1">
          <reference field="13" count="1">
            <x v="97"/>
          </reference>
        </references>
      </pivotArea>
    </format>
    <format dxfId="524">
      <pivotArea collapsedLevelsAreSubtotals="1" fieldPosition="0">
        <references count="2">
          <reference field="12" count="2">
            <x v="5"/>
            <x v="82"/>
          </reference>
          <reference field="13" count="1" selected="0">
            <x v="97"/>
          </reference>
        </references>
      </pivotArea>
    </format>
    <format dxfId="523">
      <pivotArea collapsedLevelsAreSubtotals="1" fieldPosition="0">
        <references count="1">
          <reference field="13" count="1">
            <x v="98"/>
          </reference>
        </references>
      </pivotArea>
    </format>
    <format dxfId="522">
      <pivotArea collapsedLevelsAreSubtotals="1" fieldPosition="0">
        <references count="2">
          <reference field="12" count="2">
            <x v="5"/>
            <x v="84"/>
          </reference>
          <reference field="13" count="1" selected="0">
            <x v="98"/>
          </reference>
        </references>
      </pivotArea>
    </format>
    <format dxfId="521">
      <pivotArea collapsedLevelsAreSubtotals="1" fieldPosition="0">
        <references count="1">
          <reference field="13" count="1">
            <x v="99"/>
          </reference>
        </references>
      </pivotArea>
    </format>
    <format dxfId="520">
      <pivotArea collapsedLevelsAreSubtotals="1" fieldPosition="0">
        <references count="2">
          <reference field="12" count="2">
            <x v="5"/>
            <x v="85"/>
          </reference>
          <reference field="13" count="1" selected="0">
            <x v="99"/>
          </reference>
        </references>
      </pivotArea>
    </format>
    <format dxfId="519">
      <pivotArea collapsedLevelsAreSubtotals="1" fieldPosition="0">
        <references count="1">
          <reference field="13" count="1">
            <x v="100"/>
          </reference>
        </references>
      </pivotArea>
    </format>
    <format dxfId="518">
      <pivotArea collapsedLevelsAreSubtotals="1" fieldPosition="0">
        <references count="2">
          <reference field="12" count="3">
            <x v="5"/>
            <x v="13"/>
            <x v="87"/>
          </reference>
          <reference field="13" count="1" selected="0">
            <x v="100"/>
          </reference>
        </references>
      </pivotArea>
    </format>
    <format dxfId="517">
      <pivotArea collapsedLevelsAreSubtotals="1" fieldPosition="0">
        <references count="1">
          <reference field="13" count="1">
            <x v="101"/>
          </reference>
        </references>
      </pivotArea>
    </format>
    <format dxfId="516">
      <pivotArea collapsedLevelsAreSubtotals="1" fieldPosition="0">
        <references count="2">
          <reference field="12" count="2">
            <x v="5"/>
            <x v="89"/>
          </reference>
          <reference field="13" count="1" selected="0">
            <x v="101"/>
          </reference>
        </references>
      </pivotArea>
    </format>
    <format dxfId="515">
      <pivotArea collapsedLevelsAreSubtotals="1" fieldPosition="0">
        <references count="1">
          <reference field="13" count="1">
            <x v="102"/>
          </reference>
        </references>
      </pivotArea>
    </format>
    <format dxfId="514">
      <pivotArea collapsedLevelsAreSubtotals="1" fieldPosition="0">
        <references count="2">
          <reference field="12" count="3">
            <x v="5"/>
            <x v="13"/>
            <x v="91"/>
          </reference>
          <reference field="13" count="1" selected="0">
            <x v="102"/>
          </reference>
        </references>
      </pivotArea>
    </format>
    <format dxfId="513">
      <pivotArea collapsedLevelsAreSubtotals="1" fieldPosition="0">
        <references count="1">
          <reference field="13" count="1">
            <x v="103"/>
          </reference>
        </references>
      </pivotArea>
    </format>
    <format dxfId="512">
      <pivotArea collapsedLevelsAreSubtotals="1" fieldPosition="0">
        <references count="2">
          <reference field="12" count="1">
            <x v="13"/>
          </reference>
          <reference field="13" count="1" selected="0">
            <x v="103"/>
          </reference>
        </references>
      </pivotArea>
    </format>
    <format dxfId="511">
      <pivotArea collapsedLevelsAreSubtotals="1" fieldPosition="0">
        <references count="1">
          <reference field="13" count="1">
            <x v="104"/>
          </reference>
        </references>
      </pivotArea>
    </format>
    <format dxfId="510">
      <pivotArea collapsedLevelsAreSubtotals="1" fieldPosition="0">
        <references count="2">
          <reference field="12" count="2">
            <x v="5"/>
            <x v="77"/>
          </reference>
          <reference field="13" count="1" selected="0">
            <x v="104"/>
          </reference>
        </references>
      </pivotArea>
    </format>
    <format dxfId="509">
      <pivotArea collapsedLevelsAreSubtotals="1" fieldPosition="0">
        <references count="1">
          <reference field="13" count="1">
            <x v="105"/>
          </reference>
        </references>
      </pivotArea>
    </format>
    <format dxfId="508">
      <pivotArea collapsedLevelsAreSubtotals="1" fieldPosition="0">
        <references count="2">
          <reference field="12" count="2">
            <x v="5"/>
            <x v="79"/>
          </reference>
          <reference field="13" count="1" selected="0">
            <x v="105"/>
          </reference>
        </references>
      </pivotArea>
    </format>
    <format dxfId="507">
      <pivotArea collapsedLevelsAreSubtotals="1" fieldPosition="0">
        <references count="1">
          <reference field="13" count="1">
            <x v="106"/>
          </reference>
        </references>
      </pivotArea>
    </format>
    <format dxfId="506">
      <pivotArea collapsedLevelsAreSubtotals="1" fieldPosition="0">
        <references count="2">
          <reference field="12" count="2">
            <x v="5"/>
            <x v="68"/>
          </reference>
          <reference field="13" count="1" selected="0">
            <x v="106"/>
          </reference>
        </references>
      </pivotArea>
    </format>
    <format dxfId="505">
      <pivotArea collapsedLevelsAreSubtotals="1" fieldPosition="0">
        <references count="1">
          <reference field="13" count="1">
            <x v="107"/>
          </reference>
        </references>
      </pivotArea>
    </format>
    <format dxfId="504">
      <pivotArea collapsedLevelsAreSubtotals="1" fieldPosition="0">
        <references count="2">
          <reference field="12" count="2">
            <x v="5"/>
            <x v="69"/>
          </reference>
          <reference field="13" count="1" selected="0">
            <x v="107"/>
          </reference>
        </references>
      </pivotArea>
    </format>
    <format dxfId="503">
      <pivotArea collapsedLevelsAreSubtotals="1" fieldPosition="0">
        <references count="1">
          <reference field="13" count="1">
            <x v="108"/>
          </reference>
        </references>
      </pivotArea>
    </format>
    <format dxfId="502">
      <pivotArea collapsedLevelsAreSubtotals="1" fieldPosition="0">
        <references count="2">
          <reference field="12" count="2">
            <x v="5"/>
            <x v="72"/>
          </reference>
          <reference field="13" count="1" selected="0">
            <x v="108"/>
          </reference>
        </references>
      </pivotArea>
    </format>
    <format dxfId="501">
      <pivotArea collapsedLevelsAreSubtotals="1" fieldPosition="0">
        <references count="1">
          <reference field="13" count="1">
            <x v="109"/>
          </reference>
        </references>
      </pivotArea>
    </format>
    <format dxfId="500">
      <pivotArea collapsedLevelsAreSubtotals="1" fieldPosition="0">
        <references count="2">
          <reference field="12" count="2">
            <x v="5"/>
            <x v="74"/>
          </reference>
          <reference field="13" count="1" selected="0">
            <x v="109"/>
          </reference>
        </references>
      </pivotArea>
    </format>
    <format dxfId="499">
      <pivotArea collapsedLevelsAreSubtotals="1" fieldPosition="0">
        <references count="1">
          <reference field="13" count="1">
            <x v="110"/>
          </reference>
        </references>
      </pivotArea>
    </format>
    <format dxfId="498">
      <pivotArea collapsedLevelsAreSubtotals="1" fieldPosition="0">
        <references count="2">
          <reference field="12" count="2">
            <x v="5"/>
            <x v="76"/>
          </reference>
          <reference field="13" count="1" selected="0">
            <x v="110"/>
          </reference>
        </references>
      </pivotArea>
    </format>
    <format dxfId="497">
      <pivotArea collapsedLevelsAreSubtotals="1" fieldPosition="0">
        <references count="1">
          <reference field="13" count="1">
            <x v="111"/>
          </reference>
        </references>
      </pivotArea>
    </format>
    <format dxfId="496">
      <pivotArea collapsedLevelsAreSubtotals="1" fieldPosition="0">
        <references count="2">
          <reference field="12" count="2">
            <x v="5"/>
            <x v="77"/>
          </reference>
          <reference field="13" count="1" selected="0">
            <x v="111"/>
          </reference>
        </references>
      </pivotArea>
    </format>
    <format dxfId="495">
      <pivotArea collapsedLevelsAreSubtotals="1" fieldPosition="0">
        <references count="1">
          <reference field="13" count="1">
            <x v="112"/>
          </reference>
        </references>
      </pivotArea>
    </format>
    <format dxfId="494">
      <pivotArea collapsedLevelsAreSubtotals="1" fieldPosition="0">
        <references count="2">
          <reference field="12" count="2">
            <x v="5"/>
            <x v="79"/>
          </reference>
          <reference field="13" count="1" selected="0">
            <x v="112"/>
          </reference>
        </references>
      </pivotArea>
    </format>
    <format dxfId="493">
      <pivotArea collapsedLevelsAreSubtotals="1" fieldPosition="0">
        <references count="1">
          <reference field="13" count="1">
            <x v="113"/>
          </reference>
        </references>
      </pivotArea>
    </format>
    <format dxfId="492">
      <pivotArea collapsedLevelsAreSubtotals="1" fieldPosition="0">
        <references count="2">
          <reference field="12" count="2">
            <x v="5"/>
            <x v="82"/>
          </reference>
          <reference field="13" count="1" selected="0">
            <x v="113"/>
          </reference>
        </references>
      </pivotArea>
    </format>
    <format dxfId="491">
      <pivotArea collapsedLevelsAreSubtotals="1" fieldPosition="0">
        <references count="1">
          <reference field="13" count="1">
            <x v="114"/>
          </reference>
        </references>
      </pivotArea>
    </format>
    <format dxfId="490">
      <pivotArea collapsedLevelsAreSubtotals="1" fieldPosition="0">
        <references count="2">
          <reference field="12" count="2">
            <x v="5"/>
            <x v="84"/>
          </reference>
          <reference field="13" count="1" selected="0">
            <x v="114"/>
          </reference>
        </references>
      </pivotArea>
    </format>
    <format dxfId="489">
      <pivotArea collapsedLevelsAreSubtotals="1" fieldPosition="0">
        <references count="1">
          <reference field="13" count="1">
            <x v="115"/>
          </reference>
        </references>
      </pivotArea>
    </format>
    <format dxfId="488">
      <pivotArea collapsedLevelsAreSubtotals="1" fieldPosition="0">
        <references count="2">
          <reference field="12" count="2">
            <x v="5"/>
            <x v="85"/>
          </reference>
          <reference field="13" count="1" selected="0">
            <x v="115"/>
          </reference>
        </references>
      </pivotArea>
    </format>
    <format dxfId="487">
      <pivotArea collapsedLevelsAreSubtotals="1" fieldPosition="0">
        <references count="1">
          <reference field="13" count="1">
            <x v="116"/>
          </reference>
        </references>
      </pivotArea>
    </format>
    <format dxfId="486">
      <pivotArea collapsedLevelsAreSubtotals="1" fieldPosition="0">
        <references count="2">
          <reference field="12" count="3">
            <x v="5"/>
            <x v="13"/>
            <x v="87"/>
          </reference>
          <reference field="13" count="1" selected="0">
            <x v="116"/>
          </reference>
        </references>
      </pivotArea>
    </format>
    <format dxfId="485">
      <pivotArea collapsedLevelsAreSubtotals="1" fieldPosition="0">
        <references count="1">
          <reference field="13" count="1">
            <x v="117"/>
          </reference>
        </references>
      </pivotArea>
    </format>
    <format dxfId="484">
      <pivotArea collapsedLevelsAreSubtotals="1" fieldPosition="0">
        <references count="2">
          <reference field="12" count="2">
            <x v="5"/>
            <x v="89"/>
          </reference>
          <reference field="13" count="1" selected="0">
            <x v="117"/>
          </reference>
        </references>
      </pivotArea>
    </format>
    <format dxfId="483">
      <pivotArea collapsedLevelsAreSubtotals="1" fieldPosition="0">
        <references count="1">
          <reference field="13" count="1">
            <x v="118"/>
          </reference>
        </references>
      </pivotArea>
    </format>
    <format dxfId="482">
      <pivotArea collapsedLevelsAreSubtotals="1" fieldPosition="0">
        <references count="2">
          <reference field="12" count="3">
            <x v="5"/>
            <x v="26"/>
            <x v="91"/>
          </reference>
          <reference field="13" count="1" selected="0">
            <x v="118"/>
          </reference>
        </references>
      </pivotArea>
    </format>
    <format dxfId="481">
      <pivotArea collapsedLevelsAreSubtotals="1" fieldPosition="0">
        <references count="1">
          <reference field="13" count="1">
            <x v="119"/>
          </reference>
        </references>
      </pivotArea>
    </format>
    <format dxfId="480">
      <pivotArea collapsedLevelsAreSubtotals="1" fieldPosition="0">
        <references count="2">
          <reference field="12" count="2">
            <x v="4"/>
            <x v="68"/>
          </reference>
          <reference field="13" count="1" selected="0">
            <x v="119"/>
          </reference>
        </references>
      </pivotArea>
    </format>
    <format dxfId="479">
      <pivotArea collapsedLevelsAreSubtotals="1" fieldPosition="0">
        <references count="1">
          <reference field="13" count="1">
            <x v="120"/>
          </reference>
        </references>
      </pivotArea>
    </format>
    <format dxfId="478">
      <pivotArea collapsedLevelsAreSubtotals="1" fieldPosition="0">
        <references count="2">
          <reference field="12" count="2">
            <x v="4"/>
            <x v="69"/>
          </reference>
          <reference field="13" count="1" selected="0">
            <x v="120"/>
          </reference>
        </references>
      </pivotArea>
    </format>
    <format dxfId="477">
      <pivotArea collapsedLevelsAreSubtotals="1" fieldPosition="0">
        <references count="1">
          <reference field="13" count="1">
            <x v="121"/>
          </reference>
        </references>
      </pivotArea>
    </format>
    <format dxfId="476">
      <pivotArea collapsedLevelsAreSubtotals="1" fieldPosition="0">
        <references count="2">
          <reference field="12" count="2">
            <x v="4"/>
            <x v="72"/>
          </reference>
          <reference field="13" count="1" selected="0">
            <x v="121"/>
          </reference>
        </references>
      </pivotArea>
    </format>
    <format dxfId="475">
      <pivotArea collapsedLevelsAreSubtotals="1" fieldPosition="0">
        <references count="1">
          <reference field="13" count="1">
            <x v="122"/>
          </reference>
        </references>
      </pivotArea>
    </format>
    <format dxfId="474">
      <pivotArea collapsedLevelsAreSubtotals="1" fieldPosition="0">
        <references count="2">
          <reference field="12" count="2">
            <x v="4"/>
            <x v="74"/>
          </reference>
          <reference field="13" count="1" selected="0">
            <x v="122"/>
          </reference>
        </references>
      </pivotArea>
    </format>
    <format dxfId="473">
      <pivotArea collapsedLevelsAreSubtotals="1" fieldPosition="0">
        <references count="1">
          <reference field="13" count="1">
            <x v="123"/>
          </reference>
        </references>
      </pivotArea>
    </format>
    <format dxfId="472">
      <pivotArea collapsedLevelsAreSubtotals="1" fieldPosition="0">
        <references count="2">
          <reference field="12" count="2">
            <x v="4"/>
            <x v="79"/>
          </reference>
          <reference field="13" count="1" selected="0">
            <x v="123"/>
          </reference>
        </references>
      </pivotArea>
    </format>
    <format dxfId="471">
      <pivotArea collapsedLevelsAreSubtotals="1" fieldPosition="0">
        <references count="1">
          <reference field="13" count="1">
            <x v="124"/>
          </reference>
        </references>
      </pivotArea>
    </format>
    <format dxfId="470">
      <pivotArea collapsedLevelsAreSubtotals="1" fieldPosition="0">
        <references count="2">
          <reference field="12" count="2">
            <x v="4"/>
            <x v="82"/>
          </reference>
          <reference field="13" count="1" selected="0">
            <x v="124"/>
          </reference>
        </references>
      </pivotArea>
    </format>
    <format dxfId="469">
      <pivotArea collapsedLevelsAreSubtotals="1" fieldPosition="0">
        <references count="1">
          <reference field="13" count="1">
            <x v="125"/>
          </reference>
        </references>
      </pivotArea>
    </format>
    <format dxfId="468">
      <pivotArea collapsedLevelsAreSubtotals="1" fieldPosition="0">
        <references count="2">
          <reference field="12" count="2">
            <x v="4"/>
            <x v="87"/>
          </reference>
          <reference field="13" count="1" selected="0">
            <x v="125"/>
          </reference>
        </references>
      </pivotArea>
    </format>
    <format dxfId="467">
      <pivotArea collapsedLevelsAreSubtotals="1" fieldPosition="0">
        <references count="1">
          <reference field="13" count="1">
            <x v="126"/>
          </reference>
        </references>
      </pivotArea>
    </format>
    <format dxfId="466">
      <pivotArea collapsedLevelsAreSubtotals="1" fieldPosition="0">
        <references count="2">
          <reference field="12" count="2">
            <x v="4"/>
            <x v="77"/>
          </reference>
          <reference field="13" count="1" selected="0">
            <x v="126"/>
          </reference>
        </references>
      </pivotArea>
    </format>
    <format dxfId="465">
      <pivotArea collapsedLevelsAreSubtotals="1" fieldPosition="0">
        <references count="1">
          <reference field="13" count="1">
            <x v="127"/>
          </reference>
        </references>
      </pivotArea>
    </format>
    <format dxfId="464">
      <pivotArea collapsedLevelsAreSubtotals="1" fieldPosition="0">
        <references count="2">
          <reference field="12" count="2">
            <x v="4"/>
            <x v="66"/>
          </reference>
          <reference field="13" count="1" selected="0">
            <x v="127"/>
          </reference>
        </references>
      </pivotArea>
    </format>
    <format dxfId="463">
      <pivotArea collapsedLevelsAreSubtotals="1" fieldPosition="0">
        <references count="1">
          <reference field="13" count="1">
            <x v="128"/>
          </reference>
        </references>
      </pivotArea>
    </format>
    <format dxfId="462">
      <pivotArea collapsedLevelsAreSubtotals="1" fieldPosition="0">
        <references count="2">
          <reference field="12" count="3">
            <x v="4"/>
            <x v="13"/>
            <x v="66"/>
          </reference>
          <reference field="13" count="1" selected="0">
            <x v="128"/>
          </reference>
        </references>
      </pivotArea>
    </format>
    <format dxfId="461">
      <pivotArea collapsedLevelsAreSubtotals="1" fieldPosition="0">
        <references count="1">
          <reference field="13" count="1">
            <x v="129"/>
          </reference>
        </references>
      </pivotArea>
    </format>
    <format dxfId="460">
      <pivotArea collapsedLevelsAreSubtotals="1" fieldPosition="0">
        <references count="2">
          <reference field="12" count="2">
            <x v="4"/>
            <x v="68"/>
          </reference>
          <reference field="13" count="1" selected="0">
            <x v="129"/>
          </reference>
        </references>
      </pivotArea>
    </format>
    <format dxfId="459">
      <pivotArea collapsedLevelsAreSubtotals="1" fieldPosition="0">
        <references count="1">
          <reference field="13" count="1">
            <x v="130"/>
          </reference>
        </references>
      </pivotArea>
    </format>
    <format dxfId="458">
      <pivotArea collapsedLevelsAreSubtotals="1" fieldPosition="0">
        <references count="2">
          <reference field="12" count="2">
            <x v="4"/>
            <x v="72"/>
          </reference>
          <reference field="13" count="1" selected="0">
            <x v="130"/>
          </reference>
        </references>
      </pivotArea>
    </format>
    <format dxfId="457">
      <pivotArea collapsedLevelsAreSubtotals="1" fieldPosition="0">
        <references count="1">
          <reference field="13" count="1">
            <x v="131"/>
          </reference>
        </references>
      </pivotArea>
    </format>
    <format dxfId="456">
      <pivotArea collapsedLevelsAreSubtotals="1" fieldPosition="0">
        <references count="2">
          <reference field="12" count="2">
            <x v="4"/>
            <x v="82"/>
          </reference>
          <reference field="13" count="1" selected="0">
            <x v="131"/>
          </reference>
        </references>
      </pivotArea>
    </format>
    <format dxfId="455">
      <pivotArea collapsedLevelsAreSubtotals="1" fieldPosition="0">
        <references count="1">
          <reference field="13" count="1">
            <x v="132"/>
          </reference>
        </references>
      </pivotArea>
    </format>
    <format dxfId="454">
      <pivotArea collapsedLevelsAreSubtotals="1" fieldPosition="0">
        <references count="2">
          <reference field="12" count="3">
            <x v="4"/>
            <x v="13"/>
            <x v="85"/>
          </reference>
          <reference field="13" count="1" selected="0">
            <x v="132"/>
          </reference>
        </references>
      </pivotArea>
    </format>
    <format dxfId="453">
      <pivotArea collapsedLevelsAreSubtotals="1" fieldPosition="0">
        <references count="1">
          <reference field="13" count="1">
            <x v="133"/>
          </reference>
        </references>
      </pivotArea>
    </format>
    <format dxfId="452">
      <pivotArea collapsedLevelsAreSubtotals="1" fieldPosition="0">
        <references count="2">
          <reference field="12" count="2">
            <x v="4"/>
            <x v="87"/>
          </reference>
          <reference field="13" count="1" selected="0">
            <x v="133"/>
          </reference>
        </references>
      </pivotArea>
    </format>
    <format dxfId="451">
      <pivotArea collapsedLevelsAreSubtotals="1" fieldPosition="0">
        <references count="1">
          <reference field="13" count="1">
            <x v="134"/>
          </reference>
        </references>
      </pivotArea>
    </format>
    <format dxfId="450">
      <pivotArea collapsedLevelsAreSubtotals="1" fieldPosition="0">
        <references count="2">
          <reference field="12" count="1">
            <x v="108"/>
          </reference>
          <reference field="13" count="1" selected="0">
            <x v="134"/>
          </reference>
        </references>
      </pivotArea>
    </format>
    <format dxfId="449">
      <pivotArea collapsedLevelsAreSubtotals="1" fieldPosition="0">
        <references count="1">
          <reference field="13" count="1">
            <x v="135"/>
          </reference>
        </references>
      </pivotArea>
    </format>
    <format dxfId="448">
      <pivotArea collapsedLevelsAreSubtotals="1" fieldPosition="0">
        <references count="2">
          <reference field="12" count="2">
            <x v="4"/>
            <x v="77"/>
          </reference>
          <reference field="13" count="1" selected="0">
            <x v="135"/>
          </reference>
        </references>
      </pivotArea>
    </format>
    <format dxfId="447">
      <pivotArea collapsedLevelsAreSubtotals="1" fieldPosition="0">
        <references count="1">
          <reference field="13" count="1">
            <x v="136"/>
          </reference>
        </references>
      </pivotArea>
    </format>
    <format dxfId="446">
      <pivotArea collapsedLevelsAreSubtotals="1" fieldPosition="0">
        <references count="2">
          <reference field="12" count="2">
            <x v="4"/>
            <x v="79"/>
          </reference>
          <reference field="13" count="1" selected="0">
            <x v="136"/>
          </reference>
        </references>
      </pivotArea>
    </format>
    <format dxfId="445">
      <pivotArea collapsedLevelsAreSubtotals="1" fieldPosition="0">
        <references count="1">
          <reference field="13" count="1">
            <x v="137"/>
          </reference>
        </references>
      </pivotArea>
    </format>
    <format dxfId="444">
      <pivotArea collapsedLevelsAreSubtotals="1" fieldPosition="0">
        <references count="2">
          <reference field="12" count="2">
            <x v="4"/>
            <x v="89"/>
          </reference>
          <reference field="13" count="1" selected="0">
            <x v="137"/>
          </reference>
        </references>
      </pivotArea>
    </format>
    <format dxfId="443">
      <pivotArea collapsedLevelsAreSubtotals="1" fieldPosition="0">
        <references count="1">
          <reference field="13" count="1">
            <x v="138"/>
          </reference>
        </references>
      </pivotArea>
    </format>
    <format dxfId="442">
      <pivotArea collapsedLevelsAreSubtotals="1" fieldPosition="0">
        <references count="2">
          <reference field="12" count="2">
            <x v="4"/>
            <x v="68"/>
          </reference>
          <reference field="13" count="1" selected="0">
            <x v="138"/>
          </reference>
        </references>
      </pivotArea>
    </format>
    <format dxfId="441">
      <pivotArea collapsedLevelsAreSubtotals="1" fieldPosition="0">
        <references count="1">
          <reference field="13" count="1">
            <x v="139"/>
          </reference>
        </references>
      </pivotArea>
    </format>
    <format dxfId="440">
      <pivotArea collapsedLevelsAreSubtotals="1" fieldPosition="0">
        <references count="2">
          <reference field="12" count="2">
            <x v="5"/>
            <x v="69"/>
          </reference>
          <reference field="13" count="1" selected="0">
            <x v="139"/>
          </reference>
        </references>
      </pivotArea>
    </format>
    <format dxfId="439">
      <pivotArea collapsedLevelsAreSubtotals="1" fieldPosition="0">
        <references count="1">
          <reference field="13" count="1">
            <x v="140"/>
          </reference>
        </references>
      </pivotArea>
    </format>
    <format dxfId="438">
      <pivotArea collapsedLevelsAreSubtotals="1" fieldPosition="0">
        <references count="2">
          <reference field="12" count="2">
            <x v="4"/>
            <x v="72"/>
          </reference>
          <reference field="13" count="1" selected="0">
            <x v="140"/>
          </reference>
        </references>
      </pivotArea>
    </format>
    <format dxfId="437">
      <pivotArea collapsedLevelsAreSubtotals="1" fieldPosition="0">
        <references count="1">
          <reference field="13" count="1">
            <x v="141"/>
          </reference>
        </references>
      </pivotArea>
    </format>
    <format dxfId="436">
      <pivotArea collapsedLevelsAreSubtotals="1" fieldPosition="0">
        <references count="2">
          <reference field="12" count="2">
            <x v="4"/>
            <x v="74"/>
          </reference>
          <reference field="13" count="1" selected="0">
            <x v="141"/>
          </reference>
        </references>
      </pivotArea>
    </format>
    <format dxfId="435">
      <pivotArea collapsedLevelsAreSubtotals="1" fieldPosition="0">
        <references count="1">
          <reference field="13" count="1">
            <x v="142"/>
          </reference>
        </references>
      </pivotArea>
    </format>
    <format dxfId="434">
      <pivotArea collapsedLevelsAreSubtotals="1" fieldPosition="0">
        <references count="2">
          <reference field="12" count="2">
            <x v="4"/>
            <x v="82"/>
          </reference>
          <reference field="13" count="1" selected="0">
            <x v="142"/>
          </reference>
        </references>
      </pivotArea>
    </format>
    <format dxfId="433">
      <pivotArea collapsedLevelsAreSubtotals="1" fieldPosition="0">
        <references count="1">
          <reference field="13" count="1">
            <x v="143"/>
          </reference>
        </references>
      </pivotArea>
    </format>
    <format dxfId="432">
      <pivotArea collapsedLevelsAreSubtotals="1" fieldPosition="0">
        <references count="2">
          <reference field="12" count="3">
            <x v="4"/>
            <x v="13"/>
            <x v="85"/>
          </reference>
          <reference field="13" count="1" selected="0">
            <x v="143"/>
          </reference>
        </references>
      </pivotArea>
    </format>
    <format dxfId="431">
      <pivotArea collapsedLevelsAreSubtotals="1" fieldPosition="0">
        <references count="1">
          <reference field="13" count="1">
            <x v="144"/>
          </reference>
        </references>
      </pivotArea>
    </format>
    <format dxfId="430">
      <pivotArea collapsedLevelsAreSubtotals="1" fieldPosition="0">
        <references count="2">
          <reference field="12" count="3">
            <x v="4"/>
            <x v="13"/>
            <x v="87"/>
          </reference>
          <reference field="13" count="1" selected="0">
            <x v="144"/>
          </reference>
        </references>
      </pivotArea>
    </format>
    <format dxfId="429">
      <pivotArea collapsedLevelsAreSubtotals="1" fieldPosition="0">
        <references count="1">
          <reference field="13" count="1">
            <x v="145"/>
          </reference>
        </references>
      </pivotArea>
    </format>
    <format dxfId="428">
      <pivotArea collapsedLevelsAreSubtotals="1" fieldPosition="0">
        <references count="2">
          <reference field="12" count="2">
            <x v="4"/>
            <x v="68"/>
          </reference>
          <reference field="13" count="1" selected="0">
            <x v="145"/>
          </reference>
        </references>
      </pivotArea>
    </format>
    <format dxfId="427">
      <pivotArea collapsedLevelsAreSubtotals="1" fieldPosition="0">
        <references count="1">
          <reference field="13" count="1">
            <x v="146"/>
          </reference>
        </references>
      </pivotArea>
    </format>
    <format dxfId="426">
      <pivotArea collapsedLevelsAreSubtotals="1" fieldPosition="0">
        <references count="2">
          <reference field="12" count="2">
            <x v="4"/>
            <x v="69"/>
          </reference>
          <reference field="13" count="1" selected="0">
            <x v="146"/>
          </reference>
        </references>
      </pivotArea>
    </format>
    <format dxfId="425">
      <pivotArea collapsedLevelsAreSubtotals="1" fieldPosition="0">
        <references count="1">
          <reference field="13" count="1">
            <x v="147"/>
          </reference>
        </references>
      </pivotArea>
    </format>
    <format dxfId="424">
      <pivotArea collapsedLevelsAreSubtotals="1" fieldPosition="0">
        <references count="2">
          <reference field="12" count="2">
            <x v="4"/>
            <x v="72"/>
          </reference>
          <reference field="13" count="1" selected="0">
            <x v="147"/>
          </reference>
        </references>
      </pivotArea>
    </format>
    <format dxfId="423">
      <pivotArea collapsedLevelsAreSubtotals="1" fieldPosition="0">
        <references count="1">
          <reference field="13" count="1">
            <x v="148"/>
          </reference>
        </references>
      </pivotArea>
    </format>
    <format dxfId="422">
      <pivotArea collapsedLevelsAreSubtotals="1" fieldPosition="0">
        <references count="2">
          <reference field="12" count="2">
            <x v="4"/>
            <x v="74"/>
          </reference>
          <reference field="13" count="1" selected="0">
            <x v="148"/>
          </reference>
        </references>
      </pivotArea>
    </format>
    <format dxfId="421">
      <pivotArea collapsedLevelsAreSubtotals="1" fieldPosition="0">
        <references count="1">
          <reference field="13" count="1">
            <x v="149"/>
          </reference>
        </references>
      </pivotArea>
    </format>
    <format dxfId="420">
      <pivotArea collapsedLevelsAreSubtotals="1" fieldPosition="0">
        <references count="2">
          <reference field="12" count="2">
            <x v="4"/>
            <x v="93"/>
          </reference>
          <reference field="13" count="1" selected="0">
            <x v="149"/>
          </reference>
        </references>
      </pivotArea>
    </format>
    <format dxfId="419">
      <pivotArea collapsedLevelsAreSubtotals="1" fieldPosition="0">
        <references count="1">
          <reference field="13" count="1">
            <x v="150"/>
          </reference>
        </references>
      </pivotArea>
    </format>
    <format dxfId="418">
      <pivotArea collapsedLevelsAreSubtotals="1" fieldPosition="0">
        <references count="2">
          <reference field="12" count="2">
            <x v="4"/>
            <x v="79"/>
          </reference>
          <reference field="13" count="1" selected="0">
            <x v="150"/>
          </reference>
        </references>
      </pivotArea>
    </format>
    <format dxfId="417">
      <pivotArea collapsedLevelsAreSubtotals="1" fieldPosition="0">
        <references count="1">
          <reference field="13" count="1">
            <x v="151"/>
          </reference>
        </references>
      </pivotArea>
    </format>
    <format dxfId="416">
      <pivotArea collapsedLevelsAreSubtotals="1" fieldPosition="0">
        <references count="2">
          <reference field="12" count="2">
            <x v="4"/>
            <x v="84"/>
          </reference>
          <reference field="13" count="1" selected="0">
            <x v="151"/>
          </reference>
        </references>
      </pivotArea>
    </format>
    <format dxfId="415">
      <pivotArea collapsedLevelsAreSubtotals="1" fieldPosition="0">
        <references count="1">
          <reference field="13" count="1">
            <x v="152"/>
          </reference>
        </references>
      </pivotArea>
    </format>
    <format dxfId="414">
      <pivotArea collapsedLevelsAreSubtotals="1" fieldPosition="0">
        <references count="2">
          <reference field="12" count="2">
            <x v="4"/>
            <x v="85"/>
          </reference>
          <reference field="13" count="1" selected="0">
            <x v="152"/>
          </reference>
        </references>
      </pivotArea>
    </format>
    <format dxfId="413">
      <pivotArea collapsedLevelsAreSubtotals="1" fieldPosition="0">
        <references count="1">
          <reference field="13" count="1">
            <x v="153"/>
          </reference>
        </references>
      </pivotArea>
    </format>
    <format dxfId="412">
      <pivotArea collapsedLevelsAreSubtotals="1" fieldPosition="0">
        <references count="2">
          <reference field="12" count="2">
            <x v="4"/>
            <x v="54"/>
          </reference>
          <reference field="13" count="1" selected="0">
            <x v="153"/>
          </reference>
        </references>
      </pivotArea>
    </format>
    <format dxfId="411">
      <pivotArea collapsedLevelsAreSubtotals="1" fieldPosition="0">
        <references count="1">
          <reference field="13" count="1">
            <x v="154"/>
          </reference>
        </references>
      </pivotArea>
    </format>
    <format dxfId="410">
      <pivotArea collapsedLevelsAreSubtotals="1" fieldPosition="0">
        <references count="2">
          <reference field="12" count="2">
            <x v="4"/>
            <x v="70"/>
          </reference>
          <reference field="13" count="1" selected="0">
            <x v="154"/>
          </reference>
        </references>
      </pivotArea>
    </format>
    <format dxfId="409">
      <pivotArea collapsedLevelsAreSubtotals="1" fieldPosition="0">
        <references count="1">
          <reference field="13" count="1">
            <x v="155"/>
          </reference>
        </references>
      </pivotArea>
    </format>
    <format dxfId="408">
      <pivotArea collapsedLevelsAreSubtotals="1" fieldPosition="0">
        <references count="2">
          <reference field="12" count="2">
            <x v="4"/>
            <x v="75"/>
          </reference>
          <reference field="13" count="1" selected="0">
            <x v="155"/>
          </reference>
        </references>
      </pivotArea>
    </format>
    <format dxfId="407">
      <pivotArea collapsedLevelsAreSubtotals="1" fieldPosition="0">
        <references count="1">
          <reference field="13" count="1">
            <x v="156"/>
          </reference>
        </references>
      </pivotArea>
    </format>
    <format dxfId="406">
      <pivotArea collapsedLevelsAreSubtotals="1" fieldPosition="0">
        <references count="2">
          <reference field="12" count="2">
            <x v="4"/>
            <x v="75"/>
          </reference>
          <reference field="13" count="1" selected="0">
            <x v="156"/>
          </reference>
        </references>
      </pivotArea>
    </format>
    <format dxfId="405">
      <pivotArea collapsedLevelsAreSubtotals="1" fieldPosition="0">
        <references count="1">
          <reference field="13" count="1">
            <x v="157"/>
          </reference>
        </references>
      </pivotArea>
    </format>
    <format dxfId="404">
      <pivotArea collapsedLevelsAreSubtotals="1" fieldPosition="0">
        <references count="2">
          <reference field="12" count="2">
            <x v="4"/>
            <x v="78"/>
          </reference>
          <reference field="13" count="1" selected="0">
            <x v="157"/>
          </reference>
        </references>
      </pivotArea>
    </format>
    <format dxfId="403">
      <pivotArea collapsedLevelsAreSubtotals="1" fieldPosition="0">
        <references count="1">
          <reference field="13" count="1">
            <x v="158"/>
          </reference>
        </references>
      </pivotArea>
    </format>
    <format dxfId="402">
      <pivotArea collapsedLevelsAreSubtotals="1" fieldPosition="0">
        <references count="2">
          <reference field="12" count="2">
            <x v="4"/>
            <x v="80"/>
          </reference>
          <reference field="13" count="1" selected="0">
            <x v="158"/>
          </reference>
        </references>
      </pivotArea>
    </format>
    <format dxfId="401">
      <pivotArea collapsedLevelsAreSubtotals="1" fieldPosition="0">
        <references count="1">
          <reference field="13" count="1">
            <x v="159"/>
          </reference>
        </references>
      </pivotArea>
    </format>
    <format dxfId="400">
      <pivotArea collapsedLevelsAreSubtotals="1" fieldPosition="0">
        <references count="2">
          <reference field="12" count="2">
            <x v="4"/>
            <x v="83"/>
          </reference>
          <reference field="13" count="1" selected="0">
            <x v="159"/>
          </reference>
        </references>
      </pivotArea>
    </format>
    <format dxfId="399">
      <pivotArea collapsedLevelsAreSubtotals="1" fieldPosition="0">
        <references count="1">
          <reference field="13" count="1">
            <x v="160"/>
          </reference>
        </references>
      </pivotArea>
    </format>
    <format dxfId="398">
      <pivotArea collapsedLevelsAreSubtotals="1" fieldPosition="0">
        <references count="2">
          <reference field="12" count="3">
            <x v="4"/>
            <x v="27"/>
            <x v="88"/>
          </reference>
          <reference field="13" count="1" selected="0">
            <x v="160"/>
          </reference>
        </references>
      </pivotArea>
    </format>
    <format dxfId="397">
      <pivotArea collapsedLevelsAreSubtotals="1" fieldPosition="0">
        <references count="1">
          <reference field="13" count="1">
            <x v="161"/>
          </reference>
        </references>
      </pivotArea>
    </format>
    <format dxfId="396">
      <pivotArea collapsedLevelsAreSubtotals="1" fieldPosition="0">
        <references count="2">
          <reference field="12" count="2">
            <x v="4"/>
            <x v="86"/>
          </reference>
          <reference field="13" count="1" selected="0">
            <x v="161"/>
          </reference>
        </references>
      </pivotArea>
    </format>
    <format dxfId="395">
      <pivotArea collapsedLevelsAreSubtotals="1" fieldPosition="0">
        <references count="1">
          <reference field="13" count="1">
            <x v="162"/>
          </reference>
        </references>
      </pivotArea>
    </format>
    <format dxfId="394">
      <pivotArea collapsedLevelsAreSubtotals="1" fieldPosition="0">
        <references count="2">
          <reference field="12" count="2">
            <x v="4"/>
            <x v="88"/>
          </reference>
          <reference field="13" count="1" selected="0">
            <x v="162"/>
          </reference>
        </references>
      </pivotArea>
    </format>
    <format dxfId="393">
      <pivotArea collapsedLevelsAreSubtotals="1" fieldPosition="0">
        <references count="1">
          <reference field="13" count="1">
            <x v="163"/>
          </reference>
        </references>
      </pivotArea>
    </format>
    <format dxfId="392">
      <pivotArea collapsedLevelsAreSubtotals="1" fieldPosition="0">
        <references count="2">
          <reference field="12" count="2">
            <x v="4"/>
            <x v="90"/>
          </reference>
          <reference field="13" count="1" selected="0">
            <x v="163"/>
          </reference>
        </references>
      </pivotArea>
    </format>
    <format dxfId="391">
      <pivotArea collapsedLevelsAreSubtotals="1" fieldPosition="0">
        <references count="1">
          <reference field="13" count="1">
            <x v="164"/>
          </reference>
        </references>
      </pivotArea>
    </format>
    <format dxfId="390">
      <pivotArea collapsedLevelsAreSubtotals="1" fieldPosition="0">
        <references count="2">
          <reference field="12" count="1">
            <x v="92"/>
          </reference>
          <reference field="13" count="1" selected="0">
            <x v="164"/>
          </reference>
        </references>
      </pivotArea>
    </format>
    <format dxfId="389">
      <pivotArea collapsedLevelsAreSubtotals="1" fieldPosition="0">
        <references count="1">
          <reference field="13" count="1">
            <x v="165"/>
          </reference>
        </references>
      </pivotArea>
    </format>
    <format dxfId="388">
      <pivotArea collapsedLevelsAreSubtotals="1" fieldPosition="0">
        <references count="2">
          <reference field="12" count="1">
            <x v="100"/>
          </reference>
          <reference field="13" count="1" selected="0">
            <x v="165"/>
          </reference>
        </references>
      </pivotArea>
    </format>
    <format dxfId="387">
      <pivotArea collapsedLevelsAreSubtotals="1" fieldPosition="0">
        <references count="1">
          <reference field="13" count="1">
            <x v="166"/>
          </reference>
        </references>
      </pivotArea>
    </format>
    <format dxfId="386">
      <pivotArea collapsedLevelsAreSubtotals="1" fieldPosition="0">
        <references count="2">
          <reference field="12" count="1">
            <x v="99"/>
          </reference>
          <reference field="13" count="1" selected="0">
            <x v="166"/>
          </reference>
        </references>
      </pivotArea>
    </format>
    <format dxfId="385">
      <pivotArea collapsedLevelsAreSubtotals="1" fieldPosition="0">
        <references count="1">
          <reference field="13" count="1">
            <x v="167"/>
          </reference>
        </references>
      </pivotArea>
    </format>
    <format dxfId="384">
      <pivotArea collapsedLevelsAreSubtotals="1" fieldPosition="0">
        <references count="2">
          <reference field="12" count="2">
            <x v="5"/>
            <x v="40"/>
          </reference>
          <reference field="13" count="1" selected="0">
            <x v="167"/>
          </reference>
        </references>
      </pivotArea>
    </format>
    <format dxfId="383">
      <pivotArea collapsedLevelsAreSubtotals="1" fieldPosition="0">
        <references count="1">
          <reference field="13" count="1">
            <x v="168"/>
          </reference>
        </references>
      </pivotArea>
    </format>
    <format dxfId="382">
      <pivotArea collapsedLevelsAreSubtotals="1" fieldPosition="0">
        <references count="2">
          <reference field="12" count="3">
            <x v="5"/>
            <x v="40"/>
            <x v="82"/>
          </reference>
          <reference field="13" count="1" selected="0">
            <x v="168"/>
          </reference>
        </references>
      </pivotArea>
    </format>
    <format dxfId="381">
      <pivotArea collapsedLevelsAreSubtotals="1" fieldPosition="0">
        <references count="1">
          <reference field="13" count="1">
            <x v="169"/>
          </reference>
        </references>
      </pivotArea>
    </format>
    <format dxfId="380">
      <pivotArea collapsedLevelsAreSubtotals="1" fieldPosition="0">
        <references count="2">
          <reference field="12" count="2">
            <x v="4"/>
            <x v="40"/>
          </reference>
          <reference field="13" count="1" selected="0">
            <x v="169"/>
          </reference>
        </references>
      </pivotArea>
    </format>
    <format dxfId="379">
      <pivotArea collapsedLevelsAreSubtotals="1" fieldPosition="0">
        <references count="1">
          <reference field="13" count="1">
            <x v="170"/>
          </reference>
        </references>
      </pivotArea>
    </format>
    <format dxfId="378">
      <pivotArea collapsedLevelsAreSubtotals="1" fieldPosition="0">
        <references count="2">
          <reference field="12" count="3">
            <x v="4"/>
            <x v="40"/>
            <x v="82"/>
          </reference>
          <reference field="13" count="1" selected="0">
            <x v="170"/>
          </reference>
        </references>
      </pivotArea>
    </format>
    <format dxfId="377">
      <pivotArea collapsedLevelsAreSubtotals="1" fieldPosition="0">
        <references count="1">
          <reference field="13" count="1">
            <x v="171"/>
          </reference>
        </references>
      </pivotArea>
    </format>
    <format dxfId="376">
      <pivotArea collapsedLevelsAreSubtotals="1" fieldPosition="0">
        <references count="2">
          <reference field="12" count="2">
            <x v="4"/>
            <x v="40"/>
          </reference>
          <reference field="13" count="1" selected="0">
            <x v="171"/>
          </reference>
        </references>
      </pivotArea>
    </format>
    <format dxfId="375">
      <pivotArea collapsedLevelsAreSubtotals="1" fieldPosition="0">
        <references count="1">
          <reference field="13" count="1">
            <x v="172"/>
          </reference>
        </references>
      </pivotArea>
    </format>
    <format dxfId="374">
      <pivotArea collapsedLevelsAreSubtotals="1" fieldPosition="0">
        <references count="2">
          <reference field="12" count="3">
            <x v="4"/>
            <x v="40"/>
            <x v="82"/>
          </reference>
          <reference field="13" count="1" selected="0">
            <x v="172"/>
          </reference>
        </references>
      </pivotArea>
    </format>
    <format dxfId="373">
      <pivotArea collapsedLevelsAreSubtotals="1" fieldPosition="0">
        <references count="1">
          <reference field="13" count="1">
            <x v="173"/>
          </reference>
        </references>
      </pivotArea>
    </format>
    <format dxfId="372">
      <pivotArea collapsedLevelsAreSubtotals="1" fieldPosition="0">
        <references count="2">
          <reference field="12" count="1">
            <x v="4"/>
          </reference>
          <reference field="13" count="1" selected="0">
            <x v="173"/>
          </reference>
        </references>
      </pivotArea>
    </format>
    <format dxfId="371">
      <pivotArea collapsedLevelsAreSubtotals="1" fieldPosition="0">
        <references count="1">
          <reference field="13" count="1">
            <x v="174"/>
          </reference>
        </references>
      </pivotArea>
    </format>
    <format dxfId="370">
      <pivotArea collapsedLevelsAreSubtotals="1" fieldPosition="0">
        <references count="2">
          <reference field="12" count="2">
            <x v="4"/>
            <x v="82"/>
          </reference>
          <reference field="13" count="1" selected="0">
            <x v="174"/>
          </reference>
        </references>
      </pivotArea>
    </format>
    <format dxfId="369">
      <pivotArea collapsedLevelsAreSubtotals="1" fieldPosition="0">
        <references count="1">
          <reference field="13" count="1">
            <x v="175"/>
          </reference>
        </references>
      </pivotArea>
    </format>
    <format dxfId="368">
      <pivotArea collapsedLevelsAreSubtotals="1" fieldPosition="0">
        <references count="2">
          <reference field="12" count="1">
            <x v="4"/>
          </reference>
          <reference field="13" count="1" selected="0">
            <x v="175"/>
          </reference>
        </references>
      </pivotArea>
    </format>
    <format dxfId="367">
      <pivotArea collapsedLevelsAreSubtotals="1" fieldPosition="0">
        <references count="1">
          <reference field="13" count="1">
            <x v="176"/>
          </reference>
        </references>
      </pivotArea>
    </format>
    <format dxfId="366">
      <pivotArea collapsedLevelsAreSubtotals="1" fieldPosition="0">
        <references count="2">
          <reference field="12" count="2">
            <x v="4"/>
            <x v="40"/>
          </reference>
          <reference field="13" count="1" selected="0">
            <x v="176"/>
          </reference>
        </references>
      </pivotArea>
    </format>
    <format dxfId="365">
      <pivotArea collapsedLevelsAreSubtotals="1" fieldPosition="0">
        <references count="1">
          <reference field="13" count="1">
            <x v="177"/>
          </reference>
        </references>
      </pivotArea>
    </format>
    <format dxfId="364">
      <pivotArea collapsedLevelsAreSubtotals="1" fieldPosition="0">
        <references count="2">
          <reference field="12" count="2">
            <x v="4"/>
            <x v="40"/>
          </reference>
          <reference field="13" count="1" selected="0">
            <x v="177"/>
          </reference>
        </references>
      </pivotArea>
    </format>
    <format dxfId="363">
      <pivotArea collapsedLevelsAreSubtotals="1" fieldPosition="0">
        <references count="1">
          <reference field="13" count="1">
            <x v="178"/>
          </reference>
        </references>
      </pivotArea>
    </format>
    <format dxfId="362">
      <pivotArea collapsedLevelsAreSubtotals="1" fieldPosition="0">
        <references count="2">
          <reference field="12" count="2">
            <x v="13"/>
            <x v="41"/>
          </reference>
          <reference field="13" count="1" selected="0">
            <x v="178"/>
          </reference>
        </references>
      </pivotArea>
    </format>
    <format dxfId="361">
      <pivotArea collapsedLevelsAreSubtotals="1" fieldPosition="0">
        <references count="1">
          <reference field="13" count="1">
            <x v="179"/>
          </reference>
        </references>
      </pivotArea>
    </format>
    <format dxfId="360">
      <pivotArea collapsedLevelsAreSubtotals="1" fieldPosition="0">
        <references count="2">
          <reference field="12" count="2">
            <x v="4"/>
            <x v="41"/>
          </reference>
          <reference field="13" count="1" selected="0">
            <x v="179"/>
          </reference>
        </references>
      </pivotArea>
    </format>
    <format dxfId="359">
      <pivotArea collapsedLevelsAreSubtotals="1" fieldPosition="0">
        <references count="1">
          <reference field="13" count="1">
            <x v="180"/>
          </reference>
        </references>
      </pivotArea>
    </format>
    <format dxfId="358">
      <pivotArea collapsedLevelsAreSubtotals="1" fieldPosition="0">
        <references count="2">
          <reference field="12" count="2">
            <x v="4"/>
            <x v="41"/>
          </reference>
          <reference field="13" count="1" selected="0">
            <x v="180"/>
          </reference>
        </references>
      </pivotArea>
    </format>
    <format dxfId="357">
      <pivotArea collapsedLevelsAreSubtotals="1" fieldPosition="0">
        <references count="1">
          <reference field="13" count="1">
            <x v="181"/>
          </reference>
        </references>
      </pivotArea>
    </format>
    <format dxfId="356">
      <pivotArea collapsedLevelsAreSubtotals="1" fieldPosition="0">
        <references count="2">
          <reference field="12" count="2">
            <x v="4"/>
            <x v="41"/>
          </reference>
          <reference field="13" count="1" selected="0">
            <x v="181"/>
          </reference>
        </references>
      </pivotArea>
    </format>
    <format dxfId="355">
      <pivotArea collapsedLevelsAreSubtotals="1" fieldPosition="0">
        <references count="1">
          <reference field="13" count="1">
            <x v="182"/>
          </reference>
        </references>
      </pivotArea>
    </format>
    <format dxfId="354">
      <pivotArea collapsedLevelsAreSubtotals="1" fieldPosition="0">
        <references count="2">
          <reference field="12" count="1">
            <x v="110"/>
          </reference>
          <reference field="13" count="1" selected="0">
            <x v="182"/>
          </reference>
        </references>
      </pivotArea>
    </format>
    <format dxfId="353">
      <pivotArea grandRow="1" outline="0" collapsedLevelsAreSubtotals="1" fieldPosition="0"/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8"/>
        <mp field="19"/>
        <mp field="20"/>
        <mp field="21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10  RSA CAPITAL PROJECTS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2">
    <rowHierarchyUsage hierarchyUsage="219"/>
    <rowHierarchyUsage hierarchyUsage="194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6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Funding Source" colHeaderCaption="Fiscal Years" fieldListSortAscending="1">
  <location ref="C18:M48" firstHeaderRow="1" firstDataRow="2" firstDataCol="1" rowPageCount="3" colPageCount="1"/>
  <pivotFields count="20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llDrilled="1" showAll="0" measureFilter="1" dataSourceSort="1" defaultAttributeDrillState="1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allDrilled="1" showAll="0" dataSourceSort="1" defaultAttributeDrillState="1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1">
    <field x="13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3" hier="165" name="[Organization Set].[Organization].[Level 1].&amp;[410  RSA CAPITAL PROJECTS]" cap="410  RSA CAPITAL PROJECTS"/>
    <pageField fld="9" hier="71" name="[GL Account].[Account Type].&amp;[Expenses]" cap="Expenses"/>
    <pageField fld="11" hier="133" name="[Journal].[Process Status].&amp;[Posted]" cap="Posted"/>
  </pageFields>
  <dataFields count="1">
    <dataField fld="10" baseField="0" baseItem="0"/>
  </dataFields>
  <formats count="18">
    <format dxfId="352">
      <pivotArea dataOnly="0" labelOnly="1" outline="0" fieldPosition="0">
        <references count="1">
          <reference field="3" count="0"/>
        </references>
      </pivotArea>
    </format>
    <format dxfId="351">
      <pivotArea field="0" type="button" dataOnly="0" labelOnly="1" outline="0" axis="axisCol" fieldPosition="0"/>
    </format>
    <format dxfId="350">
      <pivotArea type="topRight" dataOnly="0" labelOnly="1" outline="0" fieldPosition="0"/>
    </format>
    <format dxfId="349">
      <pivotArea dataOnly="0" labelOnly="1" fieldPosition="0">
        <references count="1">
          <reference field="0" count="0"/>
        </references>
      </pivotArea>
    </format>
    <format dxfId="348">
      <pivotArea dataOnly="0" labelOnly="1" grandCol="1" outline="0" fieldPosition="0"/>
    </format>
    <format dxfId="347">
      <pivotArea field="0" type="button" dataOnly="0" labelOnly="1" outline="0" axis="axisCol" fieldPosition="0"/>
    </format>
    <format dxfId="346">
      <pivotArea type="topRight" dataOnly="0" labelOnly="1" outline="0" fieldPosition="0"/>
    </format>
    <format dxfId="345">
      <pivotArea dataOnly="0" labelOnly="1" fieldPosition="0">
        <references count="1">
          <reference field="0" count="0"/>
        </references>
      </pivotArea>
    </format>
    <format dxfId="344">
      <pivotArea dataOnly="0" labelOnly="1" grandCol="1" outline="0" fieldPosition="0"/>
    </format>
    <format dxfId="343">
      <pivotArea type="all" dataOnly="0" outline="0" fieldPosition="0"/>
    </format>
    <format dxfId="342">
      <pivotArea dataOnly="0" labelOnly="1" fieldPosition="0">
        <references count="1">
          <reference field="0" count="0"/>
        </references>
      </pivotArea>
    </format>
    <format dxfId="341">
      <pivotArea dataOnly="0" labelOnly="1" grandCol="1" outline="0" fieldPosition="0"/>
    </format>
    <format dxfId="340">
      <pivotArea dataOnly="0" labelOnly="1" fieldPosition="0">
        <references count="1">
          <reference field="0" count="0"/>
        </references>
      </pivotArea>
    </format>
    <format dxfId="339">
      <pivotArea dataOnly="0" labelOnly="1" grandCol="1" outline="0" fieldPosition="0"/>
    </format>
    <format dxfId="338">
      <pivotArea outline="0" collapsedLevelsAreSubtotals="1" fieldPosition="0"/>
    </format>
    <format dxfId="337">
      <pivotArea dataOnly="0" labelOnly="1" fieldPosition="0">
        <references count="1">
          <reference field="0" count="0"/>
        </references>
      </pivotArea>
    </format>
    <format dxfId="336">
      <pivotArea dataOnly="0" labelOnly="1" grandCol="1" outline="0" fieldPosition="0"/>
    </format>
    <format dxfId="335">
      <pivotArea collapsedLevelsAreSubtotals="1" fieldPosition="0">
        <references count="1">
          <reference field="13" count="22">
            <x v="1"/>
            <x v="2"/>
            <x v="3"/>
            <x v="5"/>
            <x v="7"/>
            <x v="12"/>
            <x v="13"/>
            <x v="14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5"/>
        <mp field="16"/>
        <mp field="17"/>
        <mp field="18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10  RSA CAPITAL PROJECTS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1">
    <rowHierarchyUsage hierarchyUsage="193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7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Project and subproject" fieldListSortAscending="1">
  <location ref="A6:K32" firstHeaderRow="1" firstDataRow="2" firstDataCol="1" rowPageCount="4" colPageCount="1"/>
  <pivotFields count="23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measureFilter="1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Row" allDrilled="1" showAll="0" dataSourceSort="1">
      <items count="6">
        <item c="1" x="0"/>
        <item c="1" x="1"/>
        <item c="1" x="2"/>
        <item c="1" x="3"/>
        <item c="1" x="4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2">
    <field x="13"/>
    <field x="12"/>
  </rowFields>
  <rowItems count="25">
    <i>
      <x/>
    </i>
    <i r="1">
      <x v="1"/>
    </i>
    <i r="1">
      <x v="3"/>
    </i>
    <i r="1">
      <x v="8"/>
    </i>
    <i r="1">
      <x v="16"/>
    </i>
    <i r="1">
      <x v="18"/>
    </i>
    <i>
      <x v="1"/>
    </i>
    <i r="1">
      <x v="6"/>
    </i>
    <i r="1">
      <x v="9"/>
    </i>
    <i r="1">
      <x v="10"/>
    </i>
    <i r="1">
      <x v="13"/>
    </i>
    <i r="1">
      <x v="14"/>
    </i>
    <i r="1">
      <x v="15"/>
    </i>
    <i>
      <x v="2"/>
    </i>
    <i r="1">
      <x v="2"/>
    </i>
    <i>
      <x v="3"/>
    </i>
    <i r="1">
      <x v="7"/>
    </i>
    <i r="1">
      <x v="12"/>
    </i>
    <i r="1">
      <x v="17"/>
    </i>
    <i>
      <x v="4"/>
    </i>
    <i r="1">
      <x/>
    </i>
    <i r="1">
      <x v="4"/>
    </i>
    <i r="1">
      <x v="5"/>
    </i>
    <i r="1">
      <x v="11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3" hier="165" name="[Organization Set].[Organization].[Level 1].&amp;[415  SEWAGE &amp; WATER FACILITIES]" cap="415  SEWAGE &amp; WATER FACILITIES"/>
    <pageField fld="9" hier="71" name="[GL Account].[Account Type].&amp;[Expenses]" cap="Expenses"/>
    <pageField fld="11" hier="133" name="[Journal].[Process Status].&amp;[Posted]" cap="Posted"/>
    <pageField fld="16" hier="193" name="[Project].[L2 - Project Code].[All]" cap="All"/>
  </pageFields>
  <dataFields count="1">
    <dataField fld="10" baseField="0" baseItem="0"/>
  </dataFields>
  <formats count="27">
    <format dxfId="334">
      <pivotArea dataOnly="0" labelOnly="1" outline="0" fieldPosition="0">
        <references count="1">
          <reference field="3" count="0"/>
        </references>
      </pivotArea>
    </format>
    <format dxfId="333">
      <pivotArea collapsedLevelsAreSubtotals="1" fieldPosition="0">
        <references count="1">
          <reference field="13" count="0"/>
        </references>
      </pivotArea>
    </format>
    <format dxfId="332">
      <pivotArea field="0" type="button" dataOnly="0" labelOnly="1" outline="0" axis="axisCol" fieldPosition="0"/>
    </format>
    <format dxfId="331">
      <pivotArea type="topRight" dataOnly="0" labelOnly="1" outline="0" fieldPosition="0"/>
    </format>
    <format dxfId="330">
      <pivotArea dataOnly="0" labelOnly="1" fieldPosition="0">
        <references count="1">
          <reference field="0" count="0"/>
        </references>
      </pivotArea>
    </format>
    <format dxfId="329">
      <pivotArea dataOnly="0" labelOnly="1" grandCol="1" outline="0" fieldPosition="0"/>
    </format>
    <format dxfId="328">
      <pivotArea collapsedLevelsAreSubtotals="1" fieldPosition="0">
        <references count="1">
          <reference field="13" count="0"/>
        </references>
      </pivotArea>
    </format>
    <format dxfId="327">
      <pivotArea field="0" type="button" dataOnly="0" labelOnly="1" outline="0" axis="axisCol" fieldPosition="0"/>
    </format>
    <format dxfId="326">
      <pivotArea type="topRight" dataOnly="0" labelOnly="1" outline="0" fieldPosition="0"/>
    </format>
    <format dxfId="325">
      <pivotArea dataOnly="0" labelOnly="1" fieldPosition="0">
        <references count="1">
          <reference field="0" count="0"/>
        </references>
      </pivotArea>
    </format>
    <format dxfId="324">
      <pivotArea dataOnly="0" labelOnly="1" grandCol="1" outline="0" fieldPosition="0"/>
    </format>
    <format dxfId="323">
      <pivotArea type="all" dataOnly="0" outline="0" fieldPosition="0"/>
    </format>
    <format dxfId="322">
      <pivotArea dataOnly="0" labelOnly="1" fieldPosition="0">
        <references count="1">
          <reference field="0" count="0"/>
        </references>
      </pivotArea>
    </format>
    <format dxfId="321">
      <pivotArea dataOnly="0" labelOnly="1" grandCol="1" outline="0" fieldPosition="0"/>
    </format>
    <format dxfId="320">
      <pivotArea type="all" dataOnly="0" outline="0" fieldPosition="0"/>
    </format>
    <format dxfId="319">
      <pivotArea dataOnly="0" labelOnly="1" fieldPosition="0">
        <references count="1">
          <reference field="0" count="0"/>
        </references>
      </pivotArea>
    </format>
    <format dxfId="318">
      <pivotArea dataOnly="0" labelOnly="1" grandCol="1" outline="0" fieldPosition="0"/>
    </format>
    <format dxfId="317">
      <pivotArea collapsedLevelsAreSubtotals="1" fieldPosition="0">
        <references count="2">
          <reference field="12" count="5">
            <x v="1"/>
            <x v="3"/>
            <x v="8"/>
            <x v="16"/>
            <x v="18"/>
          </reference>
          <reference field="13" count="1" selected="0">
            <x v="0"/>
          </reference>
        </references>
      </pivotArea>
    </format>
    <format dxfId="316">
      <pivotArea collapsedLevelsAreSubtotals="1" fieldPosition="0">
        <references count="1">
          <reference field="13" count="1">
            <x v="1"/>
          </reference>
        </references>
      </pivotArea>
    </format>
    <format dxfId="315">
      <pivotArea collapsedLevelsAreSubtotals="1" fieldPosition="0">
        <references count="2">
          <reference field="12" count="6">
            <x v="6"/>
            <x v="9"/>
            <x v="10"/>
            <x v="13"/>
            <x v="14"/>
            <x v="15"/>
          </reference>
          <reference field="13" count="1" selected="0">
            <x v="1"/>
          </reference>
        </references>
      </pivotArea>
    </format>
    <format dxfId="314">
      <pivotArea collapsedLevelsAreSubtotals="1" fieldPosition="0">
        <references count="1">
          <reference field="13" count="1">
            <x v="2"/>
          </reference>
        </references>
      </pivotArea>
    </format>
    <format dxfId="313">
      <pivotArea collapsedLevelsAreSubtotals="1" fieldPosition="0">
        <references count="2">
          <reference field="12" count="1">
            <x v="2"/>
          </reference>
          <reference field="13" count="1" selected="0">
            <x v="2"/>
          </reference>
        </references>
      </pivotArea>
    </format>
    <format dxfId="312">
      <pivotArea collapsedLevelsAreSubtotals="1" fieldPosition="0">
        <references count="1">
          <reference field="13" count="1">
            <x v="3"/>
          </reference>
        </references>
      </pivotArea>
    </format>
    <format dxfId="311">
      <pivotArea collapsedLevelsAreSubtotals="1" fieldPosition="0">
        <references count="2">
          <reference field="12" count="3">
            <x v="7"/>
            <x v="12"/>
            <x v="17"/>
          </reference>
          <reference field="13" count="1" selected="0">
            <x v="3"/>
          </reference>
        </references>
      </pivotArea>
    </format>
    <format dxfId="310">
      <pivotArea collapsedLevelsAreSubtotals="1" fieldPosition="0">
        <references count="1">
          <reference field="13" count="1">
            <x v="4"/>
          </reference>
        </references>
      </pivotArea>
    </format>
    <format dxfId="309">
      <pivotArea collapsedLevelsAreSubtotals="1" fieldPosition="0">
        <references count="2">
          <reference field="12" count="4">
            <x v="0"/>
            <x v="4"/>
            <x v="5"/>
            <x v="11"/>
          </reference>
          <reference field="13" count="1" selected="0">
            <x v="4"/>
          </reference>
        </references>
      </pivotArea>
    </format>
    <format dxfId="308">
      <pivotArea grandRow="1" outline="0" collapsedLevelsAreSubtotals="1" fieldPosition="0"/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8"/>
        <mp field="19"/>
        <mp field="20"/>
        <mp field="21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15  SEWAGE &amp; WATER FACILITIES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2">
    <rowHierarchyUsage hierarchyUsage="219"/>
    <rowHierarchyUsage hierarchyUsage="194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8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Funding Source" colHeaderCaption="Fiscal Years" fieldListSortAscending="1">
  <location ref="C18:M37" firstHeaderRow="1" firstDataRow="2" firstDataCol="1" rowPageCount="3" colPageCount="1"/>
  <pivotFields count="20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llDrilled="1" showAll="0" measureFilter="1" dataSourceSort="1" defaultAttributeDrillState="1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allDrilled="1" showAll="0" dataSourceSort="1" defaultAttributeDrillState="1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1">
    <field x="13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3" hier="165" name="[Organization Set].[Organization].[Level 1].&amp;[415  SEWAGE &amp; WATER FACILITIES]" cap="415  SEWAGE &amp; WATER FACILITIES"/>
    <pageField fld="9" hier="71" name="[GL Account].[Account Type].&amp;[Expenses]" cap="Expenses"/>
    <pageField fld="11" hier="133" name="[Journal].[Process Status].&amp;[Posted]" cap="Posted"/>
  </pageFields>
  <dataFields count="1">
    <dataField fld="10" baseField="0" baseItem="0"/>
  </dataFields>
  <formats count="18">
    <format dxfId="307">
      <pivotArea dataOnly="0" labelOnly="1" outline="0" fieldPosition="0">
        <references count="1">
          <reference field="3" count="0"/>
        </references>
      </pivotArea>
    </format>
    <format dxfId="306">
      <pivotArea field="0" type="button" dataOnly="0" labelOnly="1" outline="0" axis="axisCol" fieldPosition="0"/>
    </format>
    <format dxfId="305">
      <pivotArea type="topRight" dataOnly="0" labelOnly="1" outline="0" fieldPosition="0"/>
    </format>
    <format dxfId="304">
      <pivotArea dataOnly="0" labelOnly="1" fieldPosition="0">
        <references count="1">
          <reference field="0" count="0"/>
        </references>
      </pivotArea>
    </format>
    <format dxfId="303">
      <pivotArea dataOnly="0" labelOnly="1" grandCol="1" outline="0" fieldPosition="0"/>
    </format>
    <format dxfId="302">
      <pivotArea field="0" type="button" dataOnly="0" labelOnly="1" outline="0" axis="axisCol" fieldPosition="0"/>
    </format>
    <format dxfId="301">
      <pivotArea type="topRight" dataOnly="0" labelOnly="1" outline="0" fieldPosition="0"/>
    </format>
    <format dxfId="300">
      <pivotArea dataOnly="0" labelOnly="1" fieldPosition="0">
        <references count="1">
          <reference field="0" count="0"/>
        </references>
      </pivotArea>
    </format>
    <format dxfId="299">
      <pivotArea dataOnly="0" labelOnly="1" grandCol="1" outline="0" fieldPosition="0"/>
    </format>
    <format dxfId="298">
      <pivotArea type="all" dataOnly="0" outline="0" fieldPosition="0"/>
    </format>
    <format dxfId="297">
      <pivotArea dataOnly="0" labelOnly="1" fieldPosition="0">
        <references count="1">
          <reference field="0" count="0"/>
        </references>
      </pivotArea>
    </format>
    <format dxfId="296">
      <pivotArea dataOnly="0" labelOnly="1" grandCol="1" outline="0" fieldPosition="0"/>
    </format>
    <format dxfId="295">
      <pivotArea dataOnly="0" labelOnly="1" fieldPosition="0">
        <references count="1">
          <reference field="0" count="0"/>
        </references>
      </pivotArea>
    </format>
    <format dxfId="294">
      <pivotArea dataOnly="0" labelOnly="1" grandCol="1" outline="0" fieldPosition="0"/>
    </format>
    <format dxfId="293">
      <pivotArea outline="0" collapsedLevelsAreSubtotals="1" fieldPosition="0"/>
    </format>
    <format dxfId="292">
      <pivotArea dataOnly="0" labelOnly="1" fieldPosition="0">
        <references count="1">
          <reference field="0" count="0"/>
        </references>
      </pivotArea>
    </format>
    <format dxfId="291">
      <pivotArea dataOnly="0" labelOnly="1" grandCol="1" outline="0" fieldPosition="0"/>
    </format>
    <format dxfId="290">
      <pivotArea collapsedLevelsAreSubtotals="1" fieldPosition="0">
        <references count="1">
          <reference field="13" count="22">
            <x v="2"/>
            <x v="6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5"/>
        <mp field="16"/>
        <mp field="17"/>
        <mp field="18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15  SEWAGE &amp; WATER FACILITIES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1">
    <rowHierarchyUsage hierarchyUsage="193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9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Project and subproject" colHeaderCaption="Fiscal Years" fieldListSortAscending="1">
  <location ref="A6:K51" firstHeaderRow="1" firstDataRow="2" firstDataCol="1" rowPageCount="4" colPageCount="1"/>
  <pivotFields count="23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measureFilter="1" dataSourceSort="1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allDrilled="1" showAll="0" dataSourceSort="1">
      <items count="15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2">
    <field x="13"/>
    <field x="12"/>
  </rowFields>
  <rowItems count="44">
    <i>
      <x/>
    </i>
    <i r="1">
      <x v="9"/>
    </i>
    <i>
      <x v="1"/>
    </i>
    <i r="1">
      <x v="9"/>
    </i>
    <i>
      <x v="2"/>
    </i>
    <i r="1">
      <x v="9"/>
    </i>
    <i>
      <x v="3"/>
    </i>
    <i r="1">
      <x v="2"/>
    </i>
    <i r="1">
      <x v="9"/>
    </i>
    <i>
      <x v="4"/>
    </i>
    <i r="1">
      <x v="5"/>
    </i>
    <i r="1">
      <x v="9"/>
    </i>
    <i>
      <x v="5"/>
    </i>
    <i r="1">
      <x v="2"/>
    </i>
    <i r="1">
      <x v="13"/>
    </i>
    <i>
      <x v="6"/>
    </i>
    <i r="1">
      <x v="9"/>
    </i>
    <i>
      <x v="7"/>
    </i>
    <i r="1">
      <x v="4"/>
    </i>
    <i r="1">
      <x v="9"/>
    </i>
    <i>
      <x v="8"/>
    </i>
    <i r="1">
      <x v="6"/>
    </i>
    <i r="1">
      <x v="7"/>
    </i>
    <i r="1">
      <x v="8"/>
    </i>
    <i r="1">
      <x v="12"/>
    </i>
    <i>
      <x v="9"/>
    </i>
    <i r="1">
      <x v="9"/>
    </i>
    <i>
      <x v="10"/>
    </i>
    <i r="1">
      <x v="3"/>
    </i>
    <i r="1">
      <x v="9"/>
    </i>
    <i>
      <x v="11"/>
    </i>
    <i r="1">
      <x v="1"/>
    </i>
    <i r="1">
      <x v="11"/>
    </i>
    <i r="1">
      <x v="16"/>
    </i>
    <i>
      <x v="12"/>
    </i>
    <i r="1">
      <x v="9"/>
    </i>
    <i r="1">
      <x v="10"/>
    </i>
    <i r="1">
      <x v="14"/>
    </i>
    <i r="1">
      <x v="15"/>
    </i>
    <i>
      <x v="13"/>
    </i>
    <i r="1">
      <x/>
    </i>
    <i r="1">
      <x v="11"/>
    </i>
    <i r="1">
      <x v="15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3" hier="165" name="[Organization Set].[Organization].[Level 1].&amp;[420  LANDFILL CAPITAL PROJECTS]" cap="420  LANDFILL CAPITAL PROJECTS"/>
    <pageField fld="9" hier="71" name="[GL Account].[Account Type].&amp;[Expenses]" cap="Expenses"/>
    <pageField fld="11" hier="133" name="[Journal].[Process Status].&amp;[Posted]" cap="Posted"/>
    <pageField fld="16" hier="193" name="[Project].[L2 - Project Code].[All]" cap="All"/>
  </pageFields>
  <dataFields count="1">
    <dataField fld="10" baseField="0" baseItem="0"/>
  </dataFields>
  <formats count="18">
    <format dxfId="289">
      <pivotArea dataOnly="0" labelOnly="1" outline="0" fieldPosition="0">
        <references count="1">
          <reference field="3" count="0"/>
        </references>
      </pivotArea>
    </format>
    <format dxfId="288">
      <pivotArea collapsedLevelsAreSubtotals="1" fieldPosition="0">
        <references count="1">
          <reference field="13" count="0"/>
        </references>
      </pivotArea>
    </format>
    <format dxfId="287">
      <pivotArea field="0" type="button" dataOnly="0" labelOnly="1" outline="0" axis="axisCol" fieldPosition="0"/>
    </format>
    <format dxfId="286">
      <pivotArea type="topRight" dataOnly="0" labelOnly="1" outline="0" fieldPosition="0"/>
    </format>
    <format dxfId="285">
      <pivotArea dataOnly="0" labelOnly="1" fieldPosition="0">
        <references count="1">
          <reference field="0" count="0"/>
        </references>
      </pivotArea>
    </format>
    <format dxfId="284">
      <pivotArea dataOnly="0" labelOnly="1" grandCol="1" outline="0" fieldPosition="0"/>
    </format>
    <format dxfId="283">
      <pivotArea collapsedLevelsAreSubtotals="1" fieldPosition="0">
        <references count="1">
          <reference field="13" count="0"/>
        </references>
      </pivotArea>
    </format>
    <format dxfId="282">
      <pivotArea field="0" type="button" dataOnly="0" labelOnly="1" outline="0" axis="axisCol" fieldPosition="0"/>
    </format>
    <format dxfId="281">
      <pivotArea type="topRight" dataOnly="0" labelOnly="1" outline="0" fieldPosition="0"/>
    </format>
    <format dxfId="280">
      <pivotArea dataOnly="0" labelOnly="1" fieldPosition="0">
        <references count="1">
          <reference field="0" count="0"/>
        </references>
      </pivotArea>
    </format>
    <format dxfId="279">
      <pivotArea dataOnly="0" labelOnly="1" grandCol="1" outline="0" fieldPosition="0"/>
    </format>
    <format dxfId="278">
      <pivotArea dataOnly="0" labelOnly="1" fieldPosition="0">
        <references count="1">
          <reference field="0" count="0"/>
        </references>
      </pivotArea>
    </format>
    <format dxfId="277">
      <pivotArea dataOnly="0" labelOnly="1" grandCol="1" outline="0" fieldPosition="0"/>
    </format>
    <format dxfId="276">
      <pivotArea dataOnly="0" labelOnly="1" fieldPosition="0">
        <references count="1">
          <reference field="0" count="0"/>
        </references>
      </pivotArea>
    </format>
    <format dxfId="275">
      <pivotArea dataOnly="0" labelOnly="1" grandCol="1" outline="0" fieldPosition="0"/>
    </format>
    <format dxfId="274">
      <pivotArea outline="0" collapsedLevelsAreSubtotals="1" fieldPosition="0"/>
    </format>
    <format dxfId="273">
      <pivotArea dataOnly="0" labelOnly="1" fieldPosition="0">
        <references count="1">
          <reference field="0" count="0"/>
        </references>
      </pivotArea>
    </format>
    <format dxfId="272">
      <pivotArea dataOnly="0" labelOnly="1" grandCol="1" outline="0" fieldPosition="0"/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8"/>
        <mp field="19"/>
        <mp field="20"/>
        <mp field="21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20  LANDFILL CAPITAL PROJECTS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2">
    <rowHierarchyUsage hierarchyUsage="219"/>
    <rowHierarchyUsage hierarchyUsage="194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10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Funding Source" colHeaderCaption="Fiscal Years" fieldListSortAscending="1">
  <location ref="C18:M31" firstHeaderRow="1" firstDataRow="2" firstDataCol="1" rowPageCount="3" colPageCount="1"/>
  <pivotFields count="20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llDrilled="1" showAll="0" measureFilter="1" dataSourceSort="1" defaultAttributeDrillState="1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allDrilled="1" showAll="0" dataSourceSort="1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1">
    <field x="1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3" hier="165" name="[Organization Set].[Organization].[Level 1].&amp;[420  LANDFILL CAPITAL PROJECTS]" cap="420  LANDFILL CAPITAL PROJECTS"/>
    <pageField fld="9" hier="71" name="[GL Account].[Account Type].&amp;[Expenses]" cap="Expenses"/>
    <pageField fld="11" hier="133" name="[Journal].[Process Status].&amp;[Posted]" cap="Posted"/>
  </pageFields>
  <dataFields count="1">
    <dataField fld="10" baseField="0" baseItem="0"/>
  </dataFields>
  <formats count="18">
    <format dxfId="271">
      <pivotArea dataOnly="0" labelOnly="1" outline="0" fieldPosition="0">
        <references count="1">
          <reference field="3" count="0"/>
        </references>
      </pivotArea>
    </format>
    <format dxfId="270">
      <pivotArea field="0" type="button" dataOnly="0" labelOnly="1" outline="0" axis="axisCol" fieldPosition="0"/>
    </format>
    <format dxfId="269">
      <pivotArea type="topRight" dataOnly="0" labelOnly="1" outline="0" fieldPosition="0"/>
    </format>
    <format dxfId="268">
      <pivotArea dataOnly="0" labelOnly="1" fieldPosition="0">
        <references count="1">
          <reference field="0" count="0"/>
        </references>
      </pivotArea>
    </format>
    <format dxfId="267">
      <pivotArea dataOnly="0" labelOnly="1" grandCol="1" outline="0" fieldPosition="0"/>
    </format>
    <format dxfId="266">
      <pivotArea field="0" type="button" dataOnly="0" labelOnly="1" outline="0" axis="axisCol" fieldPosition="0"/>
    </format>
    <format dxfId="265">
      <pivotArea type="topRight" dataOnly="0" labelOnly="1" outline="0" fieldPosition="0"/>
    </format>
    <format dxfId="264">
      <pivotArea dataOnly="0" labelOnly="1" fieldPosition="0">
        <references count="1">
          <reference field="0" count="0"/>
        </references>
      </pivotArea>
    </format>
    <format dxfId="263">
      <pivotArea dataOnly="0" labelOnly="1" grandCol="1" outline="0" fieldPosition="0"/>
    </format>
    <format dxfId="262">
      <pivotArea type="all" dataOnly="0" outline="0" fieldPosition="0"/>
    </format>
    <format dxfId="261">
      <pivotArea dataOnly="0" labelOnly="1" fieldPosition="0">
        <references count="1">
          <reference field="0" count="0"/>
        </references>
      </pivotArea>
    </format>
    <format dxfId="260">
      <pivotArea dataOnly="0" labelOnly="1" grandCol="1" outline="0" fieldPosition="0"/>
    </format>
    <format dxfId="259">
      <pivotArea dataOnly="0" labelOnly="1" fieldPosition="0">
        <references count="1">
          <reference field="0" count="0"/>
        </references>
      </pivotArea>
    </format>
    <format dxfId="258">
      <pivotArea dataOnly="0" labelOnly="1" grandCol="1" outline="0" fieldPosition="0"/>
    </format>
    <format dxfId="257">
      <pivotArea outline="0" collapsedLevelsAreSubtotals="1" fieldPosition="0"/>
    </format>
    <format dxfId="256">
      <pivotArea dataOnly="0" labelOnly="1" fieldPosition="0">
        <references count="1">
          <reference field="0" count="0"/>
        </references>
      </pivotArea>
    </format>
    <format dxfId="255">
      <pivotArea dataOnly="0" labelOnly="1" grandCol="1" outline="0" fieldPosition="0"/>
    </format>
    <format dxfId="254">
      <pivotArea collapsedLevelsAreSubtotals="1" fieldPosition="0">
        <references count="1">
          <reference field="13" count="22">
            <x v="3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5"/>
        <mp field="16"/>
        <mp field="17"/>
        <mp field="18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20  LANDFILL CAPITAL PROJECTS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1">
    <rowHierarchyUsage hierarchyUsage="193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1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Project and subproject" colHeaderCaption="Fiscal Years" fieldListSortAscending="1">
  <location ref="A6:K114" firstHeaderRow="1" firstDataRow="2" firstDataCol="1" rowPageCount="4" colPageCount="1"/>
  <pivotFields count="23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measureFilter="1" dataSourceSort="1" defaultAttributeDrillState="1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Row" allDrilled="1" showAll="0" dataSourceSort="1">
      <items count="4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2">
    <field x="13"/>
    <field x="12"/>
  </rowFields>
  <rowItems count="107">
    <i>
      <x/>
    </i>
    <i r="1">
      <x v="5"/>
    </i>
    <i>
      <x v="1"/>
    </i>
    <i r="1">
      <x v="26"/>
    </i>
    <i>
      <x v="2"/>
    </i>
    <i r="1">
      <x/>
    </i>
    <i r="1">
      <x v="4"/>
    </i>
    <i r="1">
      <x v="8"/>
    </i>
    <i>
      <x v="3"/>
    </i>
    <i r="1">
      <x v="4"/>
    </i>
    <i>
      <x v="4"/>
    </i>
    <i r="1">
      <x v="5"/>
    </i>
    <i>
      <x v="5"/>
    </i>
    <i r="1">
      <x v="9"/>
    </i>
    <i>
      <x v="6"/>
    </i>
    <i r="1">
      <x v="8"/>
    </i>
    <i>
      <x v="7"/>
    </i>
    <i r="1">
      <x v="8"/>
    </i>
    <i>
      <x v="8"/>
    </i>
    <i r="1">
      <x v="8"/>
    </i>
    <i r="1">
      <x v="12"/>
    </i>
    <i>
      <x v="9"/>
    </i>
    <i r="1">
      <x v="16"/>
    </i>
    <i>
      <x v="10"/>
    </i>
    <i r="1">
      <x v="5"/>
    </i>
    <i r="1">
      <x v="25"/>
    </i>
    <i>
      <x v="11"/>
    </i>
    <i r="1">
      <x v="5"/>
    </i>
    <i r="1">
      <x v="8"/>
    </i>
    <i>
      <x v="12"/>
    </i>
    <i r="1">
      <x v="21"/>
    </i>
    <i>
      <x v="13"/>
    </i>
    <i r="1">
      <x v="22"/>
    </i>
    <i>
      <x v="14"/>
    </i>
    <i r="1">
      <x v="23"/>
    </i>
    <i r="1">
      <x v="25"/>
    </i>
    <i>
      <x v="15"/>
    </i>
    <i r="1">
      <x v="5"/>
    </i>
    <i r="1">
      <x v="24"/>
    </i>
    <i>
      <x v="16"/>
    </i>
    <i r="1">
      <x v="5"/>
    </i>
    <i>
      <x v="17"/>
    </i>
    <i r="1">
      <x v="4"/>
    </i>
    <i r="1">
      <x v="15"/>
    </i>
    <i>
      <x v="18"/>
    </i>
    <i r="1">
      <x v="4"/>
    </i>
    <i>
      <x v="19"/>
    </i>
    <i r="1">
      <x v="4"/>
    </i>
    <i>
      <x v="20"/>
    </i>
    <i r="1">
      <x v="4"/>
    </i>
    <i>
      <x v="21"/>
    </i>
    <i r="1">
      <x v="4"/>
    </i>
    <i>
      <x v="22"/>
    </i>
    <i r="1">
      <x v="4"/>
    </i>
    <i>
      <x v="23"/>
    </i>
    <i r="1">
      <x v="4"/>
    </i>
    <i r="1">
      <x v="27"/>
    </i>
    <i>
      <x v="24"/>
    </i>
    <i r="1">
      <x v="4"/>
    </i>
    <i>
      <x v="25"/>
    </i>
    <i r="1">
      <x v="17"/>
    </i>
    <i>
      <x v="26"/>
    </i>
    <i r="1">
      <x v="4"/>
    </i>
    <i>
      <x v="27"/>
    </i>
    <i r="1">
      <x v="4"/>
    </i>
    <i>
      <x v="28"/>
    </i>
    <i r="1">
      <x v="4"/>
    </i>
    <i>
      <x v="29"/>
    </i>
    <i r="1">
      <x v="4"/>
    </i>
    <i>
      <x v="30"/>
    </i>
    <i r="1">
      <x v="8"/>
    </i>
    <i r="1">
      <x v="18"/>
    </i>
    <i>
      <x v="31"/>
    </i>
    <i r="1">
      <x v="4"/>
    </i>
    <i>
      <x v="32"/>
    </i>
    <i r="1">
      <x v="4"/>
    </i>
    <i>
      <x v="33"/>
    </i>
    <i r="1">
      <x v="4"/>
    </i>
    <i>
      <x v="34"/>
    </i>
    <i r="1">
      <x v="4"/>
    </i>
    <i>
      <x v="35"/>
    </i>
    <i r="1">
      <x v="4"/>
    </i>
    <i>
      <x v="36"/>
    </i>
    <i r="1">
      <x v="4"/>
    </i>
    <i>
      <x v="37"/>
    </i>
    <i r="1">
      <x v="14"/>
    </i>
    <i>
      <x v="38"/>
    </i>
    <i r="1">
      <x v="7"/>
    </i>
    <i r="1">
      <x v="19"/>
    </i>
    <i>
      <x v="39"/>
    </i>
    <i r="1">
      <x v="3"/>
    </i>
    <i r="1">
      <x v="20"/>
    </i>
    <i>
      <x v="40"/>
    </i>
    <i r="1">
      <x v="6"/>
    </i>
    <i r="1">
      <x v="11"/>
    </i>
    <i>
      <x v="41"/>
    </i>
    <i r="1">
      <x v="4"/>
    </i>
    <i>
      <x v="42"/>
    </i>
    <i r="1">
      <x v="1"/>
    </i>
    <i r="1">
      <x v="11"/>
    </i>
    <i>
      <x v="43"/>
    </i>
    <i r="1">
      <x v="2"/>
    </i>
    <i r="1">
      <x v="10"/>
    </i>
    <i r="1">
      <x v="13"/>
    </i>
    <i>
      <x v="44"/>
    </i>
    <i r="1">
      <x v="1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3" hier="165" name="[Organization Set].[Organization].[Level 1].&amp;[445  EMERG/DISASTER CAP PROJ]" cap="445  EMERG/DISASTER CAP PROJ"/>
    <pageField fld="9" hier="71" name="[GL Account].[Account Type].&amp;[Expenses]" cap="Expenses"/>
    <pageField fld="11" hier="133" name="[Journal].[Process Status].&amp;[Posted]" cap="Posted"/>
    <pageField fld="16" hier="193" name="[Project].[L2 - Project Code].[All]" cap="All"/>
  </pageFields>
  <dataFields count="1">
    <dataField fld="10" baseField="0" baseItem="0"/>
  </dataFields>
  <formats count="18">
    <format dxfId="253">
      <pivotArea dataOnly="0" labelOnly="1" outline="0" fieldPosition="0">
        <references count="1">
          <reference field="3" count="0"/>
        </references>
      </pivotArea>
    </format>
    <format dxfId="252">
      <pivotArea collapsedLevelsAreSubtotals="1" fieldPosition="0">
        <references count="1">
          <reference field="13" count="0"/>
        </references>
      </pivotArea>
    </format>
    <format dxfId="251">
      <pivotArea field="0" type="button" dataOnly="0" labelOnly="1" outline="0" axis="axisCol" fieldPosition="0"/>
    </format>
    <format dxfId="250">
      <pivotArea type="topRight" dataOnly="0" labelOnly="1" outline="0" fieldPosition="0"/>
    </format>
    <format dxfId="249">
      <pivotArea dataOnly="0" labelOnly="1" fieldPosition="0">
        <references count="1">
          <reference field="0" count="0"/>
        </references>
      </pivotArea>
    </format>
    <format dxfId="248">
      <pivotArea dataOnly="0" labelOnly="1" grandCol="1" outline="0" fieldPosition="0"/>
    </format>
    <format dxfId="247">
      <pivotArea collapsedLevelsAreSubtotals="1" fieldPosition="0">
        <references count="1">
          <reference field="13" count="0"/>
        </references>
      </pivotArea>
    </format>
    <format dxfId="246">
      <pivotArea dataOnly="0" labelOnly="1" fieldPosition="0">
        <references count="1">
          <reference field="0" count="0"/>
        </references>
      </pivotArea>
    </format>
    <format dxfId="245">
      <pivotArea dataOnly="0" labelOnly="1" grandCol="1" outline="0" fieldPosition="0"/>
    </format>
    <format dxfId="244">
      <pivotArea dataOnly="0" labelOnly="1" fieldPosition="0">
        <references count="1">
          <reference field="0" count="0"/>
        </references>
      </pivotArea>
    </format>
    <format dxfId="243">
      <pivotArea dataOnly="0" labelOnly="1" grandCol="1" outline="0" fieldPosition="0"/>
    </format>
    <format dxfId="242">
      <pivotArea dataOnly="0" labelOnly="1" fieldPosition="0">
        <references count="1">
          <reference field="0" count="0"/>
        </references>
      </pivotArea>
    </format>
    <format dxfId="241">
      <pivotArea dataOnly="0" labelOnly="1" grandCol="1" outline="0" fieldPosition="0"/>
    </format>
    <format dxfId="240">
      <pivotArea outline="0" collapsedLevelsAreSubtotals="1" fieldPosition="0"/>
    </format>
    <format dxfId="239">
      <pivotArea field="0" type="button" dataOnly="0" labelOnly="1" outline="0" axis="axisCol" fieldPosition="0"/>
    </format>
    <format dxfId="238">
      <pivotArea type="topRight" dataOnly="0" labelOnly="1" outline="0" fieldPosition="0"/>
    </format>
    <format dxfId="237">
      <pivotArea dataOnly="0" labelOnly="1" fieldPosition="0">
        <references count="1">
          <reference field="0" count="0"/>
        </references>
      </pivotArea>
    </format>
    <format dxfId="236">
      <pivotArea dataOnly="0" labelOnly="1" grandCol="1" outline="0" fieldPosition="0"/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8"/>
        <mp field="19"/>
        <mp field="20"/>
        <mp field="21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1">
        <member name="[Organization Set].[Organization].[Level 1].&amp;[445  EMERG/DISASTER CAP PROJ]"/>
        <member name="[Organization Set].[Organization].[Level 1].&amp;[425  AMBULANCE &amp; EMS CAP. PROJ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2">
    <rowHierarchyUsage hierarchyUsage="219"/>
    <rowHierarchyUsage hierarchyUsage="194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12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Funding Source" colHeaderCaption="Fiscal Years" fieldListSortAscending="1">
  <location ref="C18:M36" firstHeaderRow="1" firstDataRow="2" firstDataCol="1" rowPageCount="3" colPageCount="1"/>
  <pivotFields count="20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llDrilled="1" showAll="0" measureFilter="1" dataSourceSort="1" defaultAttributeDrillState="1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allDrilled="1" showAll="0" dataSourceSort="1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1">
    <field x="1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3" hier="165" name="[Organization Set].[Organization].[Level 1].&amp;[445  EMERG/DISASTER CAP PROJ]" cap="445  EMERG/DISASTER CAP PROJ"/>
    <pageField fld="9" hier="71" name="[GL Account].[Account Type].&amp;[Expenses]" cap="Expenses"/>
    <pageField fld="11" hier="133" name="[Journal].[Process Status].&amp;[Posted]" cap="Posted"/>
  </pageFields>
  <dataFields count="1">
    <dataField fld="10" baseField="0" baseItem="0"/>
  </dataFields>
  <formats count="18">
    <format dxfId="235">
      <pivotArea dataOnly="0" labelOnly="1" outline="0" fieldPosition="0">
        <references count="1">
          <reference field="3" count="0"/>
        </references>
      </pivotArea>
    </format>
    <format dxfId="234">
      <pivotArea field="0" type="button" dataOnly="0" labelOnly="1" outline="0" axis="axisCol" fieldPosition="0"/>
    </format>
    <format dxfId="233">
      <pivotArea type="topRight" dataOnly="0" labelOnly="1" outline="0" fieldPosition="0"/>
    </format>
    <format dxfId="232">
      <pivotArea dataOnly="0" labelOnly="1" fieldPosition="0">
        <references count="1">
          <reference field="0" count="0"/>
        </references>
      </pivotArea>
    </format>
    <format dxfId="231">
      <pivotArea dataOnly="0" labelOnly="1" grandCol="1" outline="0" fieldPosition="0"/>
    </format>
    <format dxfId="230">
      <pivotArea field="0" type="button" dataOnly="0" labelOnly="1" outline="0" axis="axisCol" fieldPosition="0"/>
    </format>
    <format dxfId="229">
      <pivotArea type="topRight" dataOnly="0" labelOnly="1" outline="0" fieldPosition="0"/>
    </format>
    <format dxfId="228">
      <pivotArea dataOnly="0" labelOnly="1" fieldPosition="0">
        <references count="1">
          <reference field="0" count="0"/>
        </references>
      </pivotArea>
    </format>
    <format dxfId="227">
      <pivotArea dataOnly="0" labelOnly="1" grandCol="1" outline="0" fieldPosition="0"/>
    </format>
    <format dxfId="226">
      <pivotArea type="all" dataOnly="0" outline="0" fieldPosition="0"/>
    </format>
    <format dxfId="225">
      <pivotArea dataOnly="0" labelOnly="1" fieldPosition="0">
        <references count="1">
          <reference field="0" count="0"/>
        </references>
      </pivotArea>
    </format>
    <format dxfId="224">
      <pivotArea dataOnly="0" labelOnly="1" grandCol="1" outline="0" fieldPosition="0"/>
    </format>
    <format dxfId="223">
      <pivotArea dataOnly="0" labelOnly="1" fieldPosition="0">
        <references count="1">
          <reference field="0" count="0"/>
        </references>
      </pivotArea>
    </format>
    <format dxfId="222">
      <pivotArea dataOnly="0" labelOnly="1" grandCol="1" outline="0" fieldPosition="0"/>
    </format>
    <format dxfId="221">
      <pivotArea outline="0" collapsedLevelsAreSubtotals="1" fieldPosition="0"/>
    </format>
    <format dxfId="220">
      <pivotArea dataOnly="0" labelOnly="1" fieldPosition="0">
        <references count="1">
          <reference field="0" count="0"/>
        </references>
      </pivotArea>
    </format>
    <format dxfId="219">
      <pivotArea dataOnly="0" labelOnly="1" grandCol="1" outline="0" fieldPosition="0"/>
    </format>
    <format dxfId="218">
      <pivotArea collapsedLevelsAreSubtotals="1" fieldPosition="0">
        <references count="1">
          <reference field="13" count="22">
            <x v="1"/>
            <x v="3"/>
            <x v="4"/>
            <x v="5"/>
            <x v="6"/>
            <x v="8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5"/>
        <mp field="16"/>
        <mp field="17"/>
        <mp field="18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1">
        <member name="[Organization Set].[Organization].[Level 1].&amp;[445  EMERG/DISASTER CAP PROJ]"/>
        <member name="[Organization Set].[Organization].[Level 1].&amp;[425  AMBULANCE &amp; EMS CAP. PROJ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1">
    <rowHierarchyUsage hierarchyUsage="193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13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Project and subproject" colHeaderCaption="Fiscal Years" fieldListSortAscending="1">
  <location ref="A6:K120" firstHeaderRow="1" firstDataRow="2" firstDataCol="1" rowPageCount="4" colPageCount="1"/>
  <pivotFields count="23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measureFilter="1" dataSourceSort="1" defaultAttributeDrillState="1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Row" allDrilled="1" showAll="0" dataSourceSort="1">
      <items count="4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x="40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2">
    <field x="13"/>
    <field x="12"/>
  </rowFields>
  <rowItems count="113">
    <i>
      <x/>
    </i>
    <i r="1">
      <x v="25"/>
    </i>
    <i>
      <x v="1"/>
    </i>
    <i r="1">
      <x v="30"/>
    </i>
    <i>
      <x v="2"/>
    </i>
    <i r="1">
      <x v="31"/>
    </i>
    <i>
      <x v="3"/>
    </i>
    <i r="1">
      <x v="15"/>
    </i>
    <i>
      <x v="4"/>
    </i>
    <i r="1">
      <x v="28"/>
    </i>
    <i>
      <x v="5"/>
    </i>
    <i r="1">
      <x v="8"/>
    </i>
    <i r="1">
      <x v="24"/>
    </i>
    <i>
      <x v="6"/>
    </i>
    <i r="1">
      <x v="27"/>
    </i>
    <i r="1">
      <x v="30"/>
    </i>
    <i>
      <x v="7"/>
    </i>
    <i r="1">
      <x v="16"/>
    </i>
    <i r="1">
      <x v="18"/>
    </i>
    <i>
      <x v="8"/>
    </i>
    <i r="1">
      <x v="28"/>
    </i>
    <i r="1">
      <x v="30"/>
    </i>
    <i r="1">
      <x v="32"/>
    </i>
    <i r="1">
      <x v="34"/>
    </i>
    <i>
      <x v="9"/>
    </i>
    <i r="1">
      <x v="28"/>
    </i>
    <i>
      <x v="10"/>
    </i>
    <i r="1">
      <x v="29"/>
    </i>
    <i>
      <x v="11"/>
    </i>
    <i r="1">
      <x v="29"/>
    </i>
    <i>
      <x v="12"/>
    </i>
    <i r="1">
      <x v="29"/>
    </i>
    <i>
      <x v="13"/>
    </i>
    <i r="1">
      <x v="29"/>
    </i>
    <i>
      <x v="14"/>
    </i>
    <i r="1">
      <x v="27"/>
    </i>
    <i>
      <x v="15"/>
    </i>
    <i r="1">
      <x v="14"/>
    </i>
    <i>
      <x v="16"/>
    </i>
    <i r="1">
      <x v="13"/>
    </i>
    <i>
      <x v="17"/>
    </i>
    <i r="1">
      <x v="11"/>
    </i>
    <i r="1">
      <x v="17"/>
    </i>
    <i r="1">
      <x v="20"/>
    </i>
    <i r="1">
      <x v="22"/>
    </i>
    <i r="1">
      <x v="26"/>
    </i>
    <i>
      <x v="18"/>
    </i>
    <i r="1">
      <x v="9"/>
    </i>
    <i>
      <x v="19"/>
    </i>
    <i r="1">
      <x v="10"/>
    </i>
    <i r="1">
      <x v="19"/>
    </i>
    <i r="1">
      <x v="21"/>
    </i>
    <i r="1">
      <x v="31"/>
    </i>
    <i r="1">
      <x v="32"/>
    </i>
    <i r="1">
      <x v="33"/>
    </i>
    <i>
      <x v="20"/>
    </i>
    <i r="1">
      <x v="10"/>
    </i>
    <i>
      <x v="21"/>
    </i>
    <i r="1">
      <x v="7"/>
    </i>
    <i>
      <x v="22"/>
    </i>
    <i r="1">
      <x v="2"/>
    </i>
    <i r="1">
      <x v="31"/>
    </i>
    <i>
      <x v="23"/>
    </i>
    <i r="1">
      <x v="1"/>
    </i>
    <i r="1">
      <x v="10"/>
    </i>
    <i r="1">
      <x v="31"/>
    </i>
    <i>
      <x v="24"/>
    </i>
    <i r="1">
      <x v="2"/>
    </i>
    <i r="1">
      <x v="5"/>
    </i>
    <i r="1">
      <x v="31"/>
    </i>
    <i>
      <x v="25"/>
    </i>
    <i r="1">
      <x v="3"/>
    </i>
    <i r="1">
      <x v="31"/>
    </i>
    <i>
      <x v="26"/>
    </i>
    <i r="1">
      <x v="2"/>
    </i>
    <i r="1">
      <x v="31"/>
    </i>
    <i>
      <x v="27"/>
    </i>
    <i r="1">
      <x v="1"/>
    </i>
    <i r="1">
      <x v="31"/>
    </i>
    <i>
      <x v="28"/>
    </i>
    <i r="1">
      <x v="1"/>
    </i>
    <i r="1">
      <x v="31"/>
    </i>
    <i>
      <x v="29"/>
    </i>
    <i r="1">
      <x v="2"/>
    </i>
    <i r="1">
      <x v="31"/>
    </i>
    <i>
      <x v="30"/>
    </i>
    <i r="1">
      <x v="2"/>
    </i>
    <i r="1">
      <x v="23"/>
    </i>
    <i r="1">
      <x v="31"/>
    </i>
    <i>
      <x v="31"/>
    </i>
    <i r="1">
      <x v="3"/>
    </i>
    <i r="1">
      <x v="31"/>
    </i>
    <i>
      <x v="32"/>
    </i>
    <i r="1">
      <x v="3"/>
    </i>
    <i r="1">
      <x v="31"/>
    </i>
    <i>
      <x v="33"/>
    </i>
    <i r="1">
      <x v="3"/>
    </i>
    <i r="1">
      <x v="31"/>
    </i>
    <i>
      <x v="34"/>
    </i>
    <i r="1">
      <x v="2"/>
    </i>
    <i r="1">
      <x v="31"/>
    </i>
    <i>
      <x v="35"/>
    </i>
    <i r="1">
      <x v="6"/>
    </i>
    <i>
      <x v="36"/>
    </i>
    <i r="1">
      <x v="4"/>
    </i>
    <i r="1">
      <x v="12"/>
    </i>
    <i>
      <x v="37"/>
    </i>
    <i r="1">
      <x v="33"/>
    </i>
    <i>
      <x v="38"/>
    </i>
    <i r="1">
      <x v="33"/>
    </i>
    <i>
      <x v="39"/>
    </i>
    <i r="1">
      <x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3" hier="165" name="[Organization Set].[Organization].[Level 1].&amp;[430  ROADS &amp; BRIDGES CAP. PROJ]" cap="430  ROADS &amp; BRIDGES CAP. PROJ"/>
    <pageField fld="9" hier="71" name="[GL Account].[Account Type].&amp;[Expenses]" cap="Expenses"/>
    <pageField fld="11" hier="133" name="[Journal].[Process Status].&amp;[Posted]" cap="Posted"/>
    <pageField fld="16" hier="193" name="[Project].[L2 - Project Code].[All]" cap="All"/>
  </pageFields>
  <dataFields count="1">
    <dataField fld="10" baseField="0" baseItem="0"/>
  </dataFields>
  <formats count="20">
    <format dxfId="217">
      <pivotArea dataOnly="0" labelOnly="1" outline="0" fieldPosition="0">
        <references count="1">
          <reference field="3" count="0"/>
        </references>
      </pivotArea>
    </format>
    <format dxfId="216">
      <pivotArea collapsedLevelsAreSubtotals="1" fieldPosition="0">
        <references count="1">
          <reference field="13" count="0"/>
        </references>
      </pivotArea>
    </format>
    <format dxfId="215">
      <pivotArea field="0" type="button" dataOnly="0" labelOnly="1" outline="0" axis="axisCol" fieldPosition="0"/>
    </format>
    <format dxfId="214">
      <pivotArea type="topRight" dataOnly="0" labelOnly="1" outline="0" fieldPosition="0"/>
    </format>
    <format dxfId="213">
      <pivotArea dataOnly="0" labelOnly="1" fieldPosition="0">
        <references count="1">
          <reference field="0" count="0"/>
        </references>
      </pivotArea>
    </format>
    <format dxfId="212">
      <pivotArea dataOnly="0" labelOnly="1" grandCol="1" outline="0" fieldPosition="0"/>
    </format>
    <format dxfId="211">
      <pivotArea collapsedLevelsAreSubtotals="1" fieldPosition="0">
        <references count="1">
          <reference field="13" count="0"/>
        </references>
      </pivotArea>
    </format>
    <format dxfId="210">
      <pivotArea field="0" type="button" dataOnly="0" labelOnly="1" outline="0" axis="axisCol" fieldPosition="0"/>
    </format>
    <format dxfId="209">
      <pivotArea type="topRight" dataOnly="0" labelOnly="1" outline="0" fieldPosition="0"/>
    </format>
    <format dxfId="208">
      <pivotArea dataOnly="0" labelOnly="1" fieldPosition="0">
        <references count="1">
          <reference field="0" count="0"/>
        </references>
      </pivotArea>
    </format>
    <format dxfId="207">
      <pivotArea dataOnly="0" labelOnly="1" grandCol="1" outline="0" fieldPosition="0"/>
    </format>
    <format dxfId="206">
      <pivotArea dataOnly="0" labelOnly="1" fieldPosition="0">
        <references count="1">
          <reference field="0" count="0"/>
        </references>
      </pivotArea>
    </format>
    <format dxfId="205">
      <pivotArea dataOnly="0" labelOnly="1" grandCol="1" outline="0" fieldPosition="0"/>
    </format>
    <format dxfId="204">
      <pivotArea dataOnly="0" labelOnly="1" fieldPosition="0">
        <references count="1">
          <reference field="0" count="0"/>
        </references>
      </pivotArea>
    </format>
    <format dxfId="203">
      <pivotArea dataOnly="0" labelOnly="1" grandCol="1" outline="0" fieldPosition="0"/>
    </format>
    <format dxfId="202">
      <pivotArea collapsedLevelsAreSubtotals="1" fieldPosition="0">
        <references count="1">
          <reference field="13" count="1">
            <x v="40"/>
          </reference>
        </references>
      </pivotArea>
    </format>
    <format dxfId="201">
      <pivotArea dataOnly="0" labelOnly="1" fieldPosition="0">
        <references count="1">
          <reference field="13" count="1">
            <x v="40"/>
          </reference>
        </references>
      </pivotArea>
    </format>
    <format dxfId="200">
      <pivotArea outline="0" collapsedLevelsAreSubtotals="1" fieldPosition="0"/>
    </format>
    <format dxfId="199">
      <pivotArea dataOnly="0" labelOnly="1" fieldPosition="0">
        <references count="1">
          <reference field="0" count="0"/>
        </references>
      </pivotArea>
    </format>
    <format dxfId="198">
      <pivotArea dataOnly="0" labelOnly="1" grandCol="1" outline="0" fieldPosition="0"/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8"/>
        <mp field="19"/>
        <mp field="20"/>
        <mp field="21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30  ROADS &amp; BRIDGES CAP. PROJ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2">
    <rowHierarchyUsage hierarchyUsage="219"/>
    <rowHierarchyUsage hierarchyUsage="194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14.xml><?xml version="1.0" encoding="utf-8"?>
<pivotTableDefinition xmlns="http://schemas.openxmlformats.org/spreadsheetml/2006/main" name="PivotTable1" cacheId="18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Funding Source" colHeaderCaption="Fiscal Years" fieldListSortAscending="1">
  <location ref="C18:M42" firstHeaderRow="1" firstDataRow="2" firstDataCol="1" rowPageCount="3" colPageCount="1"/>
  <pivotFields count="20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llDrilled="1" showAll="0" measureFilter="1" dataSourceSort="1" defaultAttributeDrillState="1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allDrilled="1" showAll="0" dataSourceSort="1" defaultAttributeDrillState="1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1">
    <field x="1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3" hier="165" name="[Organization Set].[Organization].[Level 1].&amp;[430  ROADS &amp; BRIDGES CAP. PROJ]" cap="430  ROADS &amp; BRIDGES CAP. PROJ"/>
    <pageField fld="9" hier="71" name="[GL Account].[Account Type].&amp;[Expenses]" cap="Expenses"/>
    <pageField fld="11" hier="133" name="[Journal].[Process Status].&amp;[Posted]" cap="Posted"/>
  </pageFields>
  <dataFields count="1">
    <dataField fld="10" baseField="0" baseItem="0"/>
  </dataFields>
  <formats count="18">
    <format dxfId="197">
      <pivotArea dataOnly="0" labelOnly="1" outline="0" fieldPosition="0">
        <references count="1">
          <reference field="3" count="0"/>
        </references>
      </pivotArea>
    </format>
    <format dxfId="196">
      <pivotArea field="0" type="button" dataOnly="0" labelOnly="1" outline="0" axis="axisCol" fieldPosition="0"/>
    </format>
    <format dxfId="195">
      <pivotArea type="topRight" dataOnly="0" labelOnly="1" outline="0" fieldPosition="0"/>
    </format>
    <format dxfId="194">
      <pivotArea dataOnly="0" labelOnly="1" fieldPosition="0">
        <references count="1">
          <reference field="0" count="0"/>
        </references>
      </pivotArea>
    </format>
    <format dxfId="193">
      <pivotArea dataOnly="0" labelOnly="1" grandCol="1" outline="0" fieldPosition="0"/>
    </format>
    <format dxfId="192">
      <pivotArea field="0" type="button" dataOnly="0" labelOnly="1" outline="0" axis="axisCol" fieldPosition="0"/>
    </format>
    <format dxfId="191">
      <pivotArea type="topRight" dataOnly="0" labelOnly="1" outline="0" fieldPosition="0"/>
    </format>
    <format dxfId="190">
      <pivotArea dataOnly="0" labelOnly="1" fieldPosition="0">
        <references count="1">
          <reference field="0" count="0"/>
        </references>
      </pivotArea>
    </format>
    <format dxfId="189">
      <pivotArea dataOnly="0" labelOnly="1" grandCol="1" outline="0" fieldPosition="0"/>
    </format>
    <format dxfId="188">
      <pivotArea type="all" dataOnly="0" outline="0" fieldPosition="0"/>
    </format>
    <format dxfId="187">
      <pivotArea dataOnly="0" labelOnly="1" fieldPosition="0">
        <references count="1">
          <reference field="0" count="0"/>
        </references>
      </pivotArea>
    </format>
    <format dxfId="186">
      <pivotArea dataOnly="0" labelOnly="1" grandCol="1" outline="0" fieldPosition="0"/>
    </format>
    <format dxfId="185">
      <pivotArea dataOnly="0" labelOnly="1" fieldPosition="0">
        <references count="1">
          <reference field="0" count="0"/>
        </references>
      </pivotArea>
    </format>
    <format dxfId="184">
      <pivotArea dataOnly="0" labelOnly="1" grandCol="1" outline="0" fieldPosition="0"/>
    </format>
    <format dxfId="183">
      <pivotArea outline="0" collapsedLevelsAreSubtotals="1" fieldPosition="0"/>
    </format>
    <format dxfId="182">
      <pivotArea dataOnly="0" labelOnly="1" fieldPosition="0">
        <references count="1">
          <reference field="0" count="0"/>
        </references>
      </pivotArea>
    </format>
    <format dxfId="181">
      <pivotArea dataOnly="0" labelOnly="1" grandCol="1" outline="0" fieldPosition="0"/>
    </format>
    <format dxfId="180">
      <pivotArea collapsedLevelsAreSubtotals="1" fieldPosition="0">
        <references count="1">
          <reference field="13" count="22">
            <x v="1"/>
            <x v="3"/>
            <x v="4"/>
            <x v="5"/>
            <x v="8"/>
            <x v="9"/>
            <x v="12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5"/>
        <mp field="16"/>
        <mp field="17"/>
        <mp field="18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30  ROADS &amp; BRIDGES CAP. PROJ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1">
    <rowHierarchyUsage hierarchyUsage="193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15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Project and subproject" colHeaderCaption="Fiscal Years" fieldListSortAscending="1">
  <location ref="A6:K86" firstHeaderRow="1" firstDataRow="2" firstDataCol="1" rowPageCount="4" colPageCount="1"/>
  <pivotFields count="23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measureFilter="1" dataSourceSort="1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allDrilled="1" showAll="0" dataSourceSort="1">
      <items count="25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2">
    <field x="13"/>
    <field x="12"/>
  </rowFields>
  <rowItems count="79">
    <i>
      <x/>
    </i>
    <i r="1">
      <x v="3"/>
    </i>
    <i r="1">
      <x v="29"/>
    </i>
    <i r="1">
      <x v="30"/>
    </i>
    <i>
      <x v="1"/>
    </i>
    <i r="1">
      <x v="3"/>
    </i>
    <i>
      <x v="2"/>
    </i>
    <i r="1">
      <x v="3"/>
    </i>
    <i>
      <x v="3"/>
    </i>
    <i r="1">
      <x v="3"/>
    </i>
    <i r="1">
      <x v="14"/>
    </i>
    <i>
      <x v="4"/>
    </i>
    <i r="1">
      <x v="4"/>
    </i>
    <i r="1">
      <x v="10"/>
    </i>
    <i r="1">
      <x v="12"/>
    </i>
    <i r="1">
      <x v="18"/>
    </i>
    <i r="1">
      <x v="29"/>
    </i>
    <i>
      <x v="5"/>
    </i>
    <i r="1">
      <x v="3"/>
    </i>
    <i>
      <x v="6"/>
    </i>
    <i r="1">
      <x v="1"/>
    </i>
    <i r="1">
      <x v="3"/>
    </i>
    <i r="1">
      <x v="15"/>
    </i>
    <i r="1">
      <x v="22"/>
    </i>
    <i>
      <x v="7"/>
    </i>
    <i r="1">
      <x v="6"/>
    </i>
    <i r="1">
      <x v="11"/>
    </i>
    <i>
      <x v="8"/>
    </i>
    <i r="1">
      <x v="3"/>
    </i>
    <i>
      <x v="9"/>
    </i>
    <i r="1">
      <x v="2"/>
    </i>
    <i r="1">
      <x v="23"/>
    </i>
    <i>
      <x v="10"/>
    </i>
    <i r="1">
      <x v="8"/>
    </i>
    <i>
      <x v="11"/>
    </i>
    <i r="1">
      <x v="5"/>
    </i>
    <i>
      <x v="12"/>
    </i>
    <i r="1">
      <x v="9"/>
    </i>
    <i r="1">
      <x v="16"/>
    </i>
    <i>
      <x v="13"/>
    </i>
    <i r="1">
      <x v="7"/>
    </i>
    <i>
      <x v="14"/>
    </i>
    <i r="1">
      <x v="10"/>
    </i>
    <i>
      <x v="15"/>
    </i>
    <i r="1">
      <x v="3"/>
    </i>
    <i r="1">
      <x v="8"/>
    </i>
    <i r="1">
      <x v="13"/>
    </i>
    <i r="1">
      <x v="18"/>
    </i>
    <i r="1">
      <x v="20"/>
    </i>
    <i r="1">
      <x v="21"/>
    </i>
    <i r="1">
      <x v="26"/>
    </i>
    <i r="1">
      <x v="27"/>
    </i>
    <i>
      <x v="16"/>
    </i>
    <i r="1">
      <x/>
    </i>
    <i r="1">
      <x v="3"/>
    </i>
    <i r="1">
      <x v="8"/>
    </i>
    <i r="1">
      <x v="13"/>
    </i>
    <i r="1">
      <x v="18"/>
    </i>
    <i r="1">
      <x v="28"/>
    </i>
    <i>
      <x v="17"/>
    </i>
    <i r="1">
      <x v="3"/>
    </i>
    <i r="1">
      <x v="26"/>
    </i>
    <i>
      <x v="18"/>
    </i>
    <i r="1">
      <x v="7"/>
    </i>
    <i>
      <x v="19"/>
    </i>
    <i r="1">
      <x v="9"/>
    </i>
    <i r="1">
      <x v="16"/>
    </i>
    <i r="1">
      <x v="19"/>
    </i>
    <i r="1">
      <x v="24"/>
    </i>
    <i>
      <x v="20"/>
    </i>
    <i r="1">
      <x v="3"/>
    </i>
    <i r="1">
      <x v="17"/>
    </i>
    <i>
      <x v="21"/>
    </i>
    <i r="1">
      <x v="29"/>
    </i>
    <i>
      <x v="22"/>
    </i>
    <i r="1">
      <x v="3"/>
    </i>
    <i>
      <x v="23"/>
    </i>
    <i r="1">
      <x v="25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3" hier="165" name="[Organization Set].[Organization].[Level 1].&amp;[435  BORO FACILITIES CAP PROJ]" cap="435  BORO FACILITIES CAP PROJ"/>
    <pageField fld="9" hier="71" name="[GL Account].[Account Type].&amp;[Expenses]" cap="Expenses"/>
    <pageField fld="11" hier="133" name="[Journal].[Process Status].&amp;[Posted]" cap="Posted"/>
    <pageField fld="16" hier="193" name="[Project].[L2 - Project Code].[All]" cap="All"/>
  </pageFields>
  <dataFields count="1">
    <dataField fld="10" baseField="0" baseItem="0"/>
  </dataFields>
  <formats count="18">
    <format dxfId="179">
      <pivotArea dataOnly="0" labelOnly="1" outline="0" fieldPosition="0">
        <references count="1">
          <reference field="3" count="0"/>
        </references>
      </pivotArea>
    </format>
    <format dxfId="178">
      <pivotArea collapsedLevelsAreSubtotals="1" fieldPosition="0">
        <references count="1">
          <reference field="13" count="0"/>
        </references>
      </pivotArea>
    </format>
    <format dxfId="177">
      <pivotArea field="0" type="button" dataOnly="0" labelOnly="1" outline="0" axis="axisCol" fieldPosition="0"/>
    </format>
    <format dxfId="176">
      <pivotArea type="topRight" dataOnly="0" labelOnly="1" outline="0" fieldPosition="0"/>
    </format>
    <format dxfId="175">
      <pivotArea dataOnly="0" labelOnly="1" fieldPosition="0">
        <references count="1">
          <reference field="0" count="0"/>
        </references>
      </pivotArea>
    </format>
    <format dxfId="174">
      <pivotArea dataOnly="0" labelOnly="1" grandCol="1" outline="0" fieldPosition="0"/>
    </format>
    <format dxfId="173">
      <pivotArea collapsedLevelsAreSubtotals="1" fieldPosition="0">
        <references count="1">
          <reference field="13" count="0"/>
        </references>
      </pivotArea>
    </format>
    <format dxfId="172">
      <pivotArea field="0" type="button" dataOnly="0" labelOnly="1" outline="0" axis="axisCol" fieldPosition="0"/>
    </format>
    <format dxfId="171">
      <pivotArea type="topRight" dataOnly="0" labelOnly="1" outline="0" fieldPosition="0"/>
    </format>
    <format dxfId="170">
      <pivotArea dataOnly="0" labelOnly="1" fieldPosition="0">
        <references count="1">
          <reference field="0" count="0"/>
        </references>
      </pivotArea>
    </format>
    <format dxfId="169">
      <pivotArea dataOnly="0" labelOnly="1" grandCol="1" outline="0" fieldPosition="0"/>
    </format>
    <format dxfId="168">
      <pivotArea dataOnly="0" labelOnly="1" fieldPosition="0">
        <references count="1">
          <reference field="0" count="0"/>
        </references>
      </pivotArea>
    </format>
    <format dxfId="167">
      <pivotArea dataOnly="0" labelOnly="1" grandCol="1" outline="0" fieldPosition="0"/>
    </format>
    <format dxfId="166">
      <pivotArea dataOnly="0" labelOnly="1" fieldPosition="0">
        <references count="1">
          <reference field="0" count="0"/>
        </references>
      </pivotArea>
    </format>
    <format dxfId="165">
      <pivotArea dataOnly="0" labelOnly="1" grandCol="1" outline="0" fieldPosition="0"/>
    </format>
    <format dxfId="164">
      <pivotArea outline="0" collapsedLevelsAreSubtotals="1" fieldPosition="0"/>
    </format>
    <format dxfId="163">
      <pivotArea dataOnly="0" labelOnly="1" fieldPosition="0">
        <references count="1">
          <reference field="0" count="0"/>
        </references>
      </pivotArea>
    </format>
    <format dxfId="162">
      <pivotArea dataOnly="0" labelOnly="1" grandCol="1" outline="0" fieldPosition="0"/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8"/>
        <mp field="19"/>
        <mp field="20"/>
        <mp field="21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35  BORO FACILITIES CAP PROJ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2">
    <rowHierarchyUsage hierarchyUsage="219"/>
    <rowHierarchyUsage hierarchyUsage="194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16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Funding Source" colHeaderCaption="Fiscal Years" fieldListSortAscending="1">
  <location ref="C18:M41" firstHeaderRow="1" firstDataRow="2" firstDataCol="1" rowPageCount="3" colPageCount="1"/>
  <pivotFields count="20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llDrilled="1" showAll="0" measureFilter="1" dataSourceSort="1" defaultAttributeDrillState="1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allDrilled="1" showAll="0" dataSourceSort="1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1">
    <field x="1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3" hier="165" name="[Organization Set].[Organization].[Level 1].&amp;[435  BORO FACILITIES CAP PROJ]" cap="435  BORO FACILITIES CAP PROJ"/>
    <pageField fld="9" hier="71" name="[GL Account].[Account Type].&amp;[Expenses]" cap="Expenses"/>
    <pageField fld="11" hier="133" name="[Journal].[Process Status].&amp;[Posted]" cap="Posted"/>
  </pageFields>
  <dataFields count="1">
    <dataField fld="10" baseField="0" baseItem="0"/>
  </dataFields>
  <formats count="18">
    <format dxfId="161">
      <pivotArea dataOnly="0" labelOnly="1" outline="0" fieldPosition="0">
        <references count="1">
          <reference field="3" count="0"/>
        </references>
      </pivotArea>
    </format>
    <format dxfId="160">
      <pivotArea field="0" type="button" dataOnly="0" labelOnly="1" outline="0" axis="axisCol" fieldPosition="0"/>
    </format>
    <format dxfId="159">
      <pivotArea type="topRight" dataOnly="0" labelOnly="1" outline="0" fieldPosition="0"/>
    </format>
    <format dxfId="158">
      <pivotArea dataOnly="0" labelOnly="1" fieldPosition="0">
        <references count="1">
          <reference field="0" count="0"/>
        </references>
      </pivotArea>
    </format>
    <format dxfId="157">
      <pivotArea dataOnly="0" labelOnly="1" grandCol="1" outline="0" fieldPosition="0"/>
    </format>
    <format dxfId="156">
      <pivotArea field="0" type="button" dataOnly="0" labelOnly="1" outline="0" axis="axisCol" fieldPosition="0"/>
    </format>
    <format dxfId="155">
      <pivotArea type="topRight" dataOnly="0" labelOnly="1" outline="0" fieldPosition="0"/>
    </format>
    <format dxfId="154">
      <pivotArea dataOnly="0" labelOnly="1" fieldPosition="0">
        <references count="1">
          <reference field="0" count="0"/>
        </references>
      </pivotArea>
    </format>
    <format dxfId="153">
      <pivotArea dataOnly="0" labelOnly="1" grandCol="1" outline="0" fieldPosition="0"/>
    </format>
    <format dxfId="152">
      <pivotArea type="all" dataOnly="0" outline="0" fieldPosition="0"/>
    </format>
    <format dxfId="151">
      <pivotArea dataOnly="0" labelOnly="1" fieldPosition="0">
        <references count="1">
          <reference field="0" count="0"/>
        </references>
      </pivotArea>
    </format>
    <format dxfId="150">
      <pivotArea dataOnly="0" labelOnly="1" grandCol="1" outline="0" fieldPosition="0"/>
    </format>
    <format dxfId="149">
      <pivotArea dataOnly="0" labelOnly="1" fieldPosition="0">
        <references count="1">
          <reference field="0" count="0"/>
        </references>
      </pivotArea>
    </format>
    <format dxfId="148">
      <pivotArea dataOnly="0" labelOnly="1" grandCol="1" outline="0" fieldPosition="0"/>
    </format>
    <format dxfId="147">
      <pivotArea outline="0" collapsedLevelsAreSubtotals="1" fieldPosition="0"/>
    </format>
    <format dxfId="146">
      <pivotArea dataOnly="0" labelOnly="1" fieldPosition="0">
        <references count="1">
          <reference field="0" count="0"/>
        </references>
      </pivotArea>
    </format>
    <format dxfId="145">
      <pivotArea dataOnly="0" labelOnly="1" grandCol="1" outline="0" fieldPosition="0"/>
    </format>
    <format dxfId="144">
      <pivotArea collapsedLevelsAreSubtotals="1" fieldPosition="0">
        <references count="1">
          <reference field="13" count="22">
            <x v="2"/>
            <x v="3"/>
            <x v="4"/>
            <x v="6"/>
            <x v="8"/>
            <x v="9"/>
            <x v="11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5"/>
        <mp field="16"/>
        <mp field="17"/>
        <mp field="18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35  BORO FACILITIES CAP PROJ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1">
    <rowHierarchyUsage hierarchyUsage="193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17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Project and subproject" colHeaderCaption="Fiscal Years" fieldListSortAscending="1">
  <location ref="A6:K73" firstHeaderRow="1" firstDataRow="2" firstDataCol="1" rowPageCount="4" colPageCount="1"/>
  <pivotFields count="23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measureFilter="1" dataSourceSort="1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allDrilled="1" showAll="0" dataSourceSort="1">
      <items count="29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2">
    <field x="13"/>
    <field x="12"/>
  </rowFields>
  <rowItems count="66">
    <i>
      <x/>
    </i>
    <i r="1">
      <x v="1"/>
    </i>
    <i>
      <x v="1"/>
    </i>
    <i r="1">
      <x/>
    </i>
    <i>
      <x v="2"/>
    </i>
    <i r="1">
      <x/>
    </i>
    <i r="1">
      <x v="6"/>
    </i>
    <i>
      <x v="3"/>
    </i>
    <i r="1">
      <x/>
    </i>
    <i r="1">
      <x v="3"/>
    </i>
    <i r="1">
      <x v="5"/>
    </i>
    <i r="1">
      <x v="14"/>
    </i>
    <i>
      <x v="4"/>
    </i>
    <i r="1">
      <x v="10"/>
    </i>
    <i>
      <x v="5"/>
    </i>
    <i r="1">
      <x/>
    </i>
    <i r="1">
      <x v="3"/>
    </i>
    <i>
      <x v="6"/>
    </i>
    <i r="1">
      <x/>
    </i>
    <i>
      <x v="7"/>
    </i>
    <i r="1">
      <x v="1"/>
    </i>
    <i>
      <x v="8"/>
    </i>
    <i r="1">
      <x v="1"/>
    </i>
    <i r="1">
      <x v="3"/>
    </i>
    <i>
      <x v="9"/>
    </i>
    <i r="1">
      <x/>
    </i>
    <i>
      <x v="10"/>
    </i>
    <i r="1">
      <x/>
    </i>
    <i>
      <x v="11"/>
    </i>
    <i r="1">
      <x/>
    </i>
    <i>
      <x v="12"/>
    </i>
    <i r="1">
      <x/>
    </i>
    <i>
      <x v="13"/>
    </i>
    <i r="1">
      <x v="15"/>
    </i>
    <i>
      <x v="14"/>
    </i>
    <i r="1">
      <x/>
    </i>
    <i>
      <x v="15"/>
    </i>
    <i r="1">
      <x/>
    </i>
    <i r="1">
      <x v="4"/>
    </i>
    <i>
      <x v="16"/>
    </i>
    <i r="1">
      <x/>
    </i>
    <i>
      <x v="17"/>
    </i>
    <i r="1">
      <x v="3"/>
    </i>
    <i r="1">
      <x v="11"/>
    </i>
    <i r="1">
      <x v="13"/>
    </i>
    <i>
      <x v="18"/>
    </i>
    <i r="1">
      <x/>
    </i>
    <i>
      <x v="19"/>
    </i>
    <i r="1">
      <x/>
    </i>
    <i>
      <x v="20"/>
    </i>
    <i r="1">
      <x v="7"/>
    </i>
    <i>
      <x v="21"/>
    </i>
    <i r="1">
      <x v="3"/>
    </i>
    <i>
      <x v="22"/>
    </i>
    <i r="1">
      <x v="9"/>
    </i>
    <i>
      <x v="23"/>
    </i>
    <i r="1">
      <x v="8"/>
    </i>
    <i>
      <x v="24"/>
    </i>
    <i r="1">
      <x v="8"/>
    </i>
    <i>
      <x v="25"/>
    </i>
    <i r="1">
      <x v="12"/>
    </i>
    <i>
      <x v="26"/>
    </i>
    <i r="1">
      <x v="2"/>
    </i>
    <i>
      <x v="27"/>
    </i>
    <i r="1">
      <x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3" hier="165" name="[Organization Set].[Organization].[Level 1].&amp;[440  CULTURAL &amp; REC. SVCS. CAP PROJ]" cap="440  CULTURAL &amp; REC. SVCS. CAP PROJ"/>
    <pageField fld="9" hier="71" name="[GL Account].[Account Type].&amp;[Expenses]" cap="Expenses"/>
    <pageField fld="11" hier="133" name="[Journal].[Process Status].&amp;[Posted]" cap="Posted"/>
    <pageField fld="16" hier="193" name="[Project].[L2 - Project Code].[All]" cap="All"/>
  </pageFields>
  <dataFields count="1">
    <dataField fld="10" baseField="0" baseItem="0"/>
  </dataFields>
  <formats count="18">
    <format dxfId="143">
      <pivotArea dataOnly="0" labelOnly="1" outline="0" fieldPosition="0">
        <references count="1">
          <reference field="3" count="0"/>
        </references>
      </pivotArea>
    </format>
    <format dxfId="142">
      <pivotArea collapsedLevelsAreSubtotals="1" fieldPosition="0">
        <references count="1">
          <reference field="13" count="0"/>
        </references>
      </pivotArea>
    </format>
    <format dxfId="141">
      <pivotArea field="0" type="button" dataOnly="0" labelOnly="1" outline="0" axis="axisCol" fieldPosition="0"/>
    </format>
    <format dxfId="140">
      <pivotArea type="topRight" dataOnly="0" labelOnly="1" outline="0" fieldPosition="0"/>
    </format>
    <format dxfId="139">
      <pivotArea dataOnly="0" labelOnly="1" fieldPosition="0">
        <references count="1">
          <reference field="0" count="0"/>
        </references>
      </pivotArea>
    </format>
    <format dxfId="138">
      <pivotArea dataOnly="0" labelOnly="1" grandCol="1" outline="0" fieldPosition="0"/>
    </format>
    <format dxfId="137">
      <pivotArea collapsedLevelsAreSubtotals="1" fieldPosition="0">
        <references count="1">
          <reference field="13" count="0"/>
        </references>
      </pivotArea>
    </format>
    <format dxfId="136">
      <pivotArea field="0" type="button" dataOnly="0" labelOnly="1" outline="0" axis="axisCol" fieldPosition="0"/>
    </format>
    <format dxfId="135">
      <pivotArea type="topRight" dataOnly="0" labelOnly="1" outline="0" fieldPosition="0"/>
    </format>
    <format dxfId="134">
      <pivotArea dataOnly="0" labelOnly="1" fieldPosition="0">
        <references count="1">
          <reference field="0" count="0"/>
        </references>
      </pivotArea>
    </format>
    <format dxfId="133">
      <pivotArea dataOnly="0" labelOnly="1" grandCol="1" outline="0" fieldPosition="0"/>
    </format>
    <format dxfId="132">
      <pivotArea dataOnly="0" labelOnly="1" fieldPosition="0">
        <references count="1">
          <reference field="0" count="0"/>
        </references>
      </pivotArea>
    </format>
    <format dxfId="131">
      <pivotArea dataOnly="0" labelOnly="1" grandCol="1" outline="0" fieldPosition="0"/>
    </format>
    <format dxfId="130">
      <pivotArea dataOnly="0" labelOnly="1" fieldPosition="0">
        <references count="1">
          <reference field="0" count="0"/>
        </references>
      </pivotArea>
    </format>
    <format dxfId="129">
      <pivotArea dataOnly="0" labelOnly="1" grandCol="1" outline="0" fieldPosition="0"/>
    </format>
    <format dxfId="128">
      <pivotArea outline="0" collapsedLevelsAreSubtotals="1" fieldPosition="0"/>
    </format>
    <format dxfId="127">
      <pivotArea dataOnly="0" labelOnly="1" fieldPosition="0">
        <references count="1">
          <reference field="0" count="0"/>
        </references>
      </pivotArea>
    </format>
    <format dxfId="126">
      <pivotArea dataOnly="0" labelOnly="1" grandCol="1" outline="0" fieldPosition="0"/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8"/>
        <mp field="19"/>
        <mp field="20"/>
        <mp field="21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40  CULTURAL &amp; REC. SVCS. CAP PROJ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2">
    <rowHierarchyUsage hierarchyUsage="219"/>
    <rowHierarchyUsage hierarchyUsage="194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18.xml><?xml version="1.0" encoding="utf-8"?>
<pivotTableDefinition xmlns="http://schemas.openxmlformats.org/spreadsheetml/2006/main" name="PivotTable1" cacheId="20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Funding Source" colHeaderCaption="Fiscal Years" fieldListSortAscending="1">
  <location ref="C18:M37" firstHeaderRow="1" firstDataRow="2" firstDataCol="1" rowPageCount="3" colPageCount="1"/>
  <pivotFields count="20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llDrilled="1" showAll="0" measureFilter="1" dataSourceSort="1" defaultAttributeDrillState="1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allDrilled="1" showAll="0" dataSourceSort="1" defaultAttributeDrillState="1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1">
    <field x="13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3" hier="165" name="[Organization Set].[Organization].[Level 1].&amp;[440  CULTURAL &amp; REC. SVCS. CAP PROJ]" cap="440  CULTURAL &amp; REC. SVCS. CAP PROJ"/>
    <pageField fld="9" hier="71" name="[GL Account].[Account Type].&amp;[Expenses]" cap="Expenses"/>
    <pageField fld="11" hier="133" name="[Journal].[Process Status].&amp;[Posted]" cap="Posted"/>
  </pageFields>
  <dataFields count="1">
    <dataField fld="10" baseField="0" baseItem="0"/>
  </dataFields>
  <formats count="18">
    <format dxfId="125">
      <pivotArea dataOnly="0" labelOnly="1" outline="0" fieldPosition="0">
        <references count="1">
          <reference field="3" count="0"/>
        </references>
      </pivotArea>
    </format>
    <format dxfId="124">
      <pivotArea field="0" type="button" dataOnly="0" labelOnly="1" outline="0" axis="axisCol" fieldPosition="0"/>
    </format>
    <format dxfId="123">
      <pivotArea type="topRight" dataOnly="0" labelOnly="1" outline="0" fieldPosition="0"/>
    </format>
    <format dxfId="122">
      <pivotArea dataOnly="0" labelOnly="1" fieldPosition="0">
        <references count="1">
          <reference field="0" count="0"/>
        </references>
      </pivotArea>
    </format>
    <format dxfId="121">
      <pivotArea dataOnly="0" labelOnly="1" grandCol="1" outline="0" fieldPosition="0"/>
    </format>
    <format dxfId="120">
      <pivotArea field="0" type="button" dataOnly="0" labelOnly="1" outline="0" axis="axisCol" fieldPosition="0"/>
    </format>
    <format dxfId="119">
      <pivotArea type="topRight" dataOnly="0" labelOnly="1" outline="0" fieldPosition="0"/>
    </format>
    <format dxfId="118">
      <pivotArea dataOnly="0" labelOnly="1" fieldPosition="0">
        <references count="1">
          <reference field="0" count="0"/>
        </references>
      </pivotArea>
    </format>
    <format dxfId="117">
      <pivotArea dataOnly="0" labelOnly="1" grandCol="1" outline="0" fieldPosition="0"/>
    </format>
    <format dxfId="116">
      <pivotArea type="all" dataOnly="0" outline="0" fieldPosition="0"/>
    </format>
    <format dxfId="115">
      <pivotArea dataOnly="0" labelOnly="1" fieldPosition="0">
        <references count="1">
          <reference field="0" count="0"/>
        </references>
      </pivotArea>
    </format>
    <format dxfId="114">
      <pivotArea dataOnly="0" labelOnly="1" grandCol="1" outline="0" fieldPosition="0"/>
    </format>
    <format dxfId="113">
      <pivotArea dataOnly="0" labelOnly="1" fieldPosition="0">
        <references count="1">
          <reference field="0" count="0"/>
        </references>
      </pivotArea>
    </format>
    <format dxfId="112">
      <pivotArea dataOnly="0" labelOnly="1" grandCol="1" outline="0" fieldPosition="0"/>
    </format>
    <format dxfId="111">
      <pivotArea outline="0" collapsedLevelsAreSubtotals="1" fieldPosition="0"/>
    </format>
    <format dxfId="110">
      <pivotArea dataOnly="0" labelOnly="1" fieldPosition="0">
        <references count="1">
          <reference field="0" count="0"/>
        </references>
      </pivotArea>
    </format>
    <format dxfId="109">
      <pivotArea dataOnly="0" labelOnly="1" grandCol="1" outline="0" fieldPosition="0"/>
    </format>
    <format dxfId="108">
      <pivotArea collapsedLevelsAreSubtotals="1" fieldPosition="0">
        <references count="1">
          <reference field="13" count="22">
            <x v="1"/>
            <x v="2"/>
            <x v="4"/>
            <x v="5"/>
            <x v="6"/>
            <x v="9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5"/>
        <mp field="16"/>
        <mp field="17"/>
        <mp field="18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40  CULTURAL &amp; REC. SVCS. CAP PROJ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1">
    <rowHierarchyUsage hierarchyUsage="193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19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Project and subproject" colHeaderCaption="Fiscal Years" fieldListSortAscending="1">
  <location ref="A6:K48" firstHeaderRow="1" firstDataRow="2" firstDataCol="1" rowPageCount="4" colPageCount="1"/>
  <pivotFields count="23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measureFilter="1" dataSourceSort="1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Row" allDrilled="1" showAll="0" dataSourceSort="1">
      <items count="1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2">
    <field x="13"/>
    <field x="12"/>
  </rowFields>
  <rowItems count="41">
    <i>
      <x/>
    </i>
    <i r="1">
      <x v="4"/>
    </i>
    <i r="1">
      <x v="6"/>
    </i>
    <i r="1">
      <x v="11"/>
    </i>
    <i r="1">
      <x v="12"/>
    </i>
    <i r="1">
      <x v="15"/>
    </i>
    <i>
      <x v="1"/>
    </i>
    <i r="1">
      <x v="11"/>
    </i>
    <i>
      <x v="2"/>
    </i>
    <i r="1">
      <x v="5"/>
    </i>
    <i r="1">
      <x v="17"/>
    </i>
    <i>
      <x v="3"/>
    </i>
    <i r="1">
      <x v="2"/>
    </i>
    <i>
      <x v="4"/>
    </i>
    <i r="1">
      <x v="4"/>
    </i>
    <i r="1">
      <x v="10"/>
    </i>
    <i r="1">
      <x v="13"/>
    </i>
    <i r="1">
      <x v="14"/>
    </i>
    <i r="1">
      <x v="16"/>
    </i>
    <i r="1">
      <x v="18"/>
    </i>
    <i r="1">
      <x v="19"/>
    </i>
    <i r="1">
      <x v="20"/>
    </i>
    <i>
      <x v="5"/>
    </i>
    <i r="1">
      <x v="10"/>
    </i>
    <i>
      <x v="6"/>
    </i>
    <i r="1">
      <x v="8"/>
    </i>
    <i>
      <x v="7"/>
    </i>
    <i r="1">
      <x v="4"/>
    </i>
    <i r="1">
      <x v="9"/>
    </i>
    <i>
      <x v="8"/>
    </i>
    <i r="1">
      <x v="21"/>
    </i>
    <i>
      <x v="9"/>
    </i>
    <i r="1">
      <x v="7"/>
    </i>
    <i>
      <x v="10"/>
    </i>
    <i r="1">
      <x v="1"/>
    </i>
    <i r="1">
      <x v="22"/>
    </i>
    <i>
      <x v="11"/>
    </i>
    <i r="1">
      <x/>
    </i>
    <i r="1">
      <x v="1"/>
    </i>
    <i r="1">
      <x v="3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3" hier="165" name="[Organization Set].[Organization].[Level 1].&amp;[450  PORT INFRA/CAPTL PROJECTS]" cap="450  PORT INFRA/CAPTL PROJECTS"/>
    <pageField fld="9" hier="71" name="[GL Account].[Account Type].&amp;[Expenses]" cap="Expenses"/>
    <pageField fld="11" hier="133" name="[Journal].[Process Status].&amp;[Posted]" cap="Posted"/>
    <pageField fld="16" hier="193" name="[Project].[L2 - Project Code].[All]" cap="All"/>
  </pageFields>
  <dataFields count="1">
    <dataField fld="10" baseField="0" baseItem="0"/>
  </dataFields>
  <formats count="18">
    <format dxfId="107">
      <pivotArea dataOnly="0" labelOnly="1" outline="0" fieldPosition="0">
        <references count="1">
          <reference field="3" count="0"/>
        </references>
      </pivotArea>
    </format>
    <format dxfId="106">
      <pivotArea collapsedLevelsAreSubtotals="1" fieldPosition="0">
        <references count="1">
          <reference field="13" count="0"/>
        </references>
      </pivotArea>
    </format>
    <format dxfId="105">
      <pivotArea field="0" type="button" dataOnly="0" labelOnly="1" outline="0" axis="axisCol" fieldPosition="0"/>
    </format>
    <format dxfId="104">
      <pivotArea type="topRight" dataOnly="0" labelOnly="1" outline="0" fieldPosition="0"/>
    </format>
    <format dxfId="103">
      <pivotArea dataOnly="0" labelOnly="1" fieldPosition="0">
        <references count="1">
          <reference field="0" count="0"/>
        </references>
      </pivotArea>
    </format>
    <format dxfId="102">
      <pivotArea dataOnly="0" labelOnly="1" grandCol="1" outline="0" fieldPosition="0"/>
    </format>
    <format dxfId="101">
      <pivotArea collapsedLevelsAreSubtotals="1" fieldPosition="0">
        <references count="1">
          <reference field="13" count="0"/>
        </references>
      </pivotArea>
    </format>
    <format dxfId="100">
      <pivotArea field="0" type="button" dataOnly="0" labelOnly="1" outline="0" axis="axisCol" fieldPosition="0"/>
    </format>
    <format dxfId="99">
      <pivotArea type="topRight" dataOnly="0" labelOnly="1" outline="0" fieldPosition="0"/>
    </format>
    <format dxfId="98">
      <pivotArea dataOnly="0" labelOnly="1" fieldPosition="0">
        <references count="1">
          <reference field="0" count="0"/>
        </references>
      </pivotArea>
    </format>
    <format dxfId="97">
      <pivotArea dataOnly="0" labelOnly="1" grandCol="1" outline="0" fieldPosition="0"/>
    </format>
    <format dxfId="96">
      <pivotArea dataOnly="0" labelOnly="1" fieldPosition="0">
        <references count="1">
          <reference field="0" count="0"/>
        </references>
      </pivotArea>
    </format>
    <format dxfId="95">
      <pivotArea dataOnly="0" labelOnly="1" grandCol="1" outline="0" fieldPosition="0"/>
    </format>
    <format dxfId="94">
      <pivotArea dataOnly="0" labelOnly="1" fieldPosition="0">
        <references count="1">
          <reference field="0" count="0"/>
        </references>
      </pivotArea>
    </format>
    <format dxfId="93">
      <pivotArea dataOnly="0" labelOnly="1" grandCol="1" outline="0" fieldPosition="0"/>
    </format>
    <format dxfId="92">
      <pivotArea outline="0" collapsedLevelsAreSubtotals="1" fieldPosition="0"/>
    </format>
    <format dxfId="91">
      <pivotArea dataOnly="0" labelOnly="1" fieldPosition="0">
        <references count="1">
          <reference field="0" count="0"/>
        </references>
      </pivotArea>
    </format>
    <format dxfId="90">
      <pivotArea dataOnly="0" labelOnly="1" grandCol="1" outline="0" fieldPosition="0"/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8"/>
        <mp field="19"/>
        <mp field="20"/>
        <mp field="21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50  PORT INFRA/CAPTL PROJECTS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2">
    <rowHierarchyUsage hierarchyUsage="219"/>
    <rowHierarchyUsage hierarchyUsage="194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20.xml><?xml version="1.0" encoding="utf-8"?>
<pivotTableDefinition xmlns="http://schemas.openxmlformats.org/spreadsheetml/2006/main" name="PivotTable1" cacheId="21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Funding Source" colHeaderCaption="Fiscal Years" fieldListSortAscending="1">
  <location ref="C18:M39" firstHeaderRow="1" firstDataRow="2" firstDataCol="1" rowPageCount="3" colPageCount="1"/>
  <pivotFields count="20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llDrilled="1" showAll="0" measureFilter="1" dataSourceSort="1" defaultAttributeDrillState="1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allDrilled="1" showAll="0" dataSourceSort="1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1">
    <field x="1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3" hier="165" name="[Organization Set].[Organization].[Level 1].&amp;[450  PORT INFRA/CAPTL PROJECTS]" cap="450  PORT INFRA/CAPTL PROJECTS"/>
    <pageField fld="9" hier="71" name="[GL Account].[Account Type].&amp;[Expenses]" cap="Expenses"/>
    <pageField fld="11" hier="133" name="[Journal].[Process Status].&amp;[Posted]" cap="Posted"/>
  </pageFields>
  <dataFields count="1">
    <dataField fld="10" baseField="0" baseItem="0"/>
  </dataFields>
  <formats count="18">
    <format dxfId="89">
      <pivotArea dataOnly="0" labelOnly="1" outline="0" fieldPosition="0">
        <references count="1">
          <reference field="3" count="0"/>
        </references>
      </pivotArea>
    </format>
    <format dxfId="88">
      <pivotArea field="0" type="button" dataOnly="0" labelOnly="1" outline="0" axis="axisCol" fieldPosition="0"/>
    </format>
    <format dxfId="87">
      <pivotArea type="topRight" dataOnly="0" labelOnly="1" outline="0" fieldPosition="0"/>
    </format>
    <format dxfId="86">
      <pivotArea dataOnly="0" labelOnly="1" fieldPosition="0">
        <references count="1">
          <reference field="0" count="0"/>
        </references>
      </pivotArea>
    </format>
    <format dxfId="85">
      <pivotArea dataOnly="0" labelOnly="1" grandCol="1" outline="0" fieldPosition="0"/>
    </format>
    <format dxfId="84">
      <pivotArea field="0" type="button" dataOnly="0" labelOnly="1" outline="0" axis="axisCol" fieldPosition="0"/>
    </format>
    <format dxfId="83">
      <pivotArea type="topRight" dataOnly="0" labelOnly="1" outline="0" fieldPosition="0"/>
    </format>
    <format dxfId="82">
      <pivotArea dataOnly="0" labelOnly="1" fieldPosition="0">
        <references count="1">
          <reference field="0" count="0"/>
        </references>
      </pivotArea>
    </format>
    <format dxfId="81">
      <pivotArea dataOnly="0" labelOnly="1" grandCol="1" outline="0" fieldPosition="0"/>
    </format>
    <format dxfId="80">
      <pivotArea type="all" dataOnly="0" outline="0" fieldPosition="0"/>
    </format>
    <format dxfId="79">
      <pivotArea dataOnly="0" labelOnly="1" fieldPosition="0">
        <references count="1">
          <reference field="0" count="0"/>
        </references>
      </pivotArea>
    </format>
    <format dxfId="78">
      <pivotArea dataOnly="0" labelOnly="1" grandCol="1" outline="0" fieldPosition="0"/>
    </format>
    <format dxfId="77">
      <pivotArea dataOnly="0" labelOnly="1" fieldPosition="0">
        <references count="1">
          <reference field="0" count="0"/>
        </references>
      </pivotArea>
    </format>
    <format dxfId="76">
      <pivotArea dataOnly="0" labelOnly="1" grandCol="1" outline="0" fieldPosition="0"/>
    </format>
    <format dxfId="75">
      <pivotArea outline="0" collapsedLevelsAreSubtotals="1" fieldPosition="0"/>
    </format>
    <format dxfId="74">
      <pivotArea dataOnly="0" labelOnly="1" fieldPosition="0">
        <references count="1">
          <reference field="0" count="0"/>
        </references>
      </pivotArea>
    </format>
    <format dxfId="73">
      <pivotArea dataOnly="0" labelOnly="1" grandCol="1" outline="0" fieldPosition="0"/>
    </format>
    <format dxfId="72">
      <pivotArea collapsedLevelsAreSubtotals="1" fieldPosition="0">
        <references count="1">
          <reference field="13" count="22">
            <x v="1"/>
            <x v="3"/>
            <x v="4"/>
            <x v="5"/>
            <x v="6"/>
            <x v="7"/>
            <x v="10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5"/>
        <mp field="16"/>
        <mp field="17"/>
        <mp field="18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50  PORT INFRA/CAPTL PROJECTS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1">
    <rowHierarchyUsage hierarchyUsage="193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2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Project and subproject" colHeaderCaption="Fiscal Years" fieldListSortAscending="1">
  <location ref="A6:K376" firstHeaderRow="1" firstDataRow="2" firstDataCol="1" rowPageCount="4" colPageCount="1"/>
  <pivotFields count="23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measureFilter="1" dataSourceSort="1" defaultAttributeDrillState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allDrilled="1" showAll="0" dataSourceSort="1">
      <items count="159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  <item c="1" x="119"/>
        <item c="1" x="120"/>
        <item c="1" x="121"/>
        <item c="1" x="122"/>
        <item c="1" x="123"/>
        <item c="1" x="124"/>
        <item c="1" x="125"/>
        <item c="1" x="126"/>
        <item c="1" x="127"/>
        <item c="1" x="128"/>
        <item c="1" x="129"/>
        <item c="1" x="130"/>
        <item c="1" x="131"/>
        <item c="1" x="132"/>
        <item c="1" x="133"/>
        <item c="1" x="134"/>
        <item c="1" x="135"/>
        <item c="1" x="136"/>
        <item c="1" x="137"/>
        <item c="1" x="138"/>
        <item c="1" x="139"/>
        <item c="1" x="140"/>
        <item c="1" x="141"/>
        <item c="1" x="142"/>
        <item c="1" x="143"/>
        <item c="1" x="144"/>
        <item c="1" x="145"/>
        <item c="1" x="146"/>
        <item c="1" x="147"/>
        <item c="1" x="148"/>
        <item c="1" x="149"/>
        <item c="1" x="150"/>
        <item c="1" x="151"/>
        <item c="1" x="152"/>
        <item c="1" x="153"/>
        <item c="1" x="154"/>
        <item c="1" x="155"/>
        <item c="1" x="156"/>
        <item c="1" x="157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2">
    <field x="13"/>
    <field x="12"/>
  </rowFields>
  <rowItems count="369">
    <i>
      <x/>
    </i>
    <i r="1">
      <x v="7"/>
    </i>
    <i>
      <x v="1"/>
    </i>
    <i r="1">
      <x v="9"/>
    </i>
    <i>
      <x v="2"/>
    </i>
    <i r="1">
      <x v="8"/>
    </i>
    <i>
      <x v="3"/>
    </i>
    <i r="1">
      <x v="7"/>
    </i>
    <i>
      <x v="4"/>
    </i>
    <i r="1">
      <x v="9"/>
    </i>
    <i>
      <x v="5"/>
    </i>
    <i r="1">
      <x v="41"/>
    </i>
    <i>
      <x v="6"/>
    </i>
    <i r="1">
      <x v="7"/>
    </i>
    <i>
      <x v="7"/>
    </i>
    <i r="1">
      <x v="15"/>
    </i>
    <i r="1">
      <x v="41"/>
    </i>
    <i>
      <x v="8"/>
    </i>
    <i r="1">
      <x v="7"/>
    </i>
    <i>
      <x v="9"/>
    </i>
    <i r="1">
      <x v="7"/>
    </i>
    <i>
      <x v="10"/>
    </i>
    <i r="1">
      <x v="9"/>
    </i>
    <i r="1">
      <x v="39"/>
    </i>
    <i>
      <x v="11"/>
    </i>
    <i r="1">
      <x v="36"/>
    </i>
    <i>
      <x v="12"/>
    </i>
    <i r="1">
      <x v="30"/>
    </i>
    <i>
      <x v="13"/>
    </i>
    <i r="1">
      <x v="26"/>
    </i>
    <i r="1">
      <x v="36"/>
    </i>
    <i>
      <x v="14"/>
    </i>
    <i r="1">
      <x v="5"/>
    </i>
    <i>
      <x v="15"/>
    </i>
    <i r="1">
      <x v="1"/>
    </i>
    <i>
      <x v="16"/>
    </i>
    <i r="1">
      <x v="6"/>
    </i>
    <i>
      <x v="17"/>
    </i>
    <i r="1">
      <x v="9"/>
    </i>
    <i r="1">
      <x v="13"/>
    </i>
    <i r="1">
      <x v="24"/>
    </i>
    <i r="1">
      <x v="64"/>
    </i>
    <i>
      <x v="18"/>
    </i>
    <i r="1">
      <x v="58"/>
    </i>
    <i r="1">
      <x v="71"/>
    </i>
    <i>
      <x v="19"/>
    </i>
    <i r="1">
      <x v="2"/>
    </i>
    <i r="1">
      <x v="21"/>
    </i>
    <i r="1">
      <x v="39"/>
    </i>
    <i>
      <x v="20"/>
    </i>
    <i r="1">
      <x v="57"/>
    </i>
    <i>
      <x v="21"/>
    </i>
    <i r="1">
      <x v="36"/>
    </i>
    <i r="1">
      <x v="78"/>
    </i>
    <i>
      <x v="22"/>
    </i>
    <i r="1">
      <x v="51"/>
    </i>
    <i>
      <x v="23"/>
    </i>
    <i r="1">
      <x v="7"/>
    </i>
    <i r="1">
      <x v="39"/>
    </i>
    <i>
      <x v="24"/>
    </i>
    <i r="1">
      <x v="3"/>
    </i>
    <i r="1">
      <x v="9"/>
    </i>
    <i r="1">
      <x v="39"/>
    </i>
    <i r="1">
      <x v="81"/>
    </i>
    <i>
      <x v="25"/>
    </i>
    <i r="1">
      <x v="85"/>
    </i>
    <i>
      <x v="26"/>
    </i>
    <i r="1">
      <x v="39"/>
    </i>
    <i r="1">
      <x v="75"/>
    </i>
    <i>
      <x v="27"/>
    </i>
    <i r="1">
      <x v="10"/>
    </i>
    <i>
      <x v="28"/>
    </i>
    <i r="1">
      <x v="38"/>
    </i>
    <i>
      <x v="29"/>
    </i>
    <i r="1">
      <x v="37"/>
    </i>
    <i r="1">
      <x v="52"/>
    </i>
    <i>
      <x v="30"/>
    </i>
    <i r="1">
      <x v="36"/>
    </i>
    <i>
      <x v="31"/>
    </i>
    <i r="1">
      <x v="61"/>
    </i>
    <i>
      <x v="32"/>
    </i>
    <i r="1">
      <x v="83"/>
    </i>
    <i>
      <x v="33"/>
    </i>
    <i r="1">
      <x v="39"/>
    </i>
    <i r="1">
      <x v="50"/>
    </i>
    <i>
      <x v="34"/>
    </i>
    <i r="1">
      <x v="7"/>
    </i>
    <i>
      <x v="35"/>
    </i>
    <i r="1">
      <x v="39"/>
    </i>
    <i r="1">
      <x v="53"/>
    </i>
    <i>
      <x v="36"/>
    </i>
    <i r="1">
      <x v="61"/>
    </i>
    <i>
      <x v="37"/>
    </i>
    <i r="1">
      <x v="7"/>
    </i>
    <i r="1">
      <x v="39"/>
    </i>
    <i r="1">
      <x v="82"/>
    </i>
    <i>
      <x v="38"/>
    </i>
    <i r="1">
      <x v="7"/>
    </i>
    <i r="1">
      <x v="80"/>
    </i>
    <i>
      <x v="39"/>
    </i>
    <i r="1">
      <x v="90"/>
    </i>
    <i>
      <x v="40"/>
    </i>
    <i r="1">
      <x v="7"/>
    </i>
    <i>
      <x v="41"/>
    </i>
    <i r="1">
      <x v="39"/>
    </i>
    <i>
      <x v="42"/>
    </i>
    <i r="1">
      <x v="19"/>
    </i>
    <i>
      <x v="43"/>
    </i>
    <i r="1">
      <x v="39"/>
    </i>
    <i>
      <x v="44"/>
    </i>
    <i r="1">
      <x v="39"/>
    </i>
    <i>
      <x v="45"/>
    </i>
    <i r="1">
      <x v="69"/>
    </i>
    <i>
      <x v="46"/>
    </i>
    <i r="1">
      <x v="39"/>
    </i>
    <i>
      <x v="47"/>
    </i>
    <i r="1">
      <x v="7"/>
    </i>
    <i r="1">
      <x v="39"/>
    </i>
    <i r="1">
      <x v="72"/>
    </i>
    <i>
      <x v="48"/>
    </i>
    <i r="1">
      <x v="56"/>
    </i>
    <i>
      <x v="49"/>
    </i>
    <i r="1">
      <x v="29"/>
    </i>
    <i>
      <x v="50"/>
    </i>
    <i r="1">
      <x v="7"/>
    </i>
    <i r="1">
      <x v="15"/>
    </i>
    <i>
      <x v="51"/>
    </i>
    <i r="1">
      <x v="44"/>
    </i>
    <i>
      <x v="52"/>
    </i>
    <i r="1">
      <x v="7"/>
    </i>
    <i r="1">
      <x v="39"/>
    </i>
    <i>
      <x v="53"/>
    </i>
    <i r="1">
      <x v="43"/>
    </i>
    <i>
      <x v="54"/>
    </i>
    <i r="1">
      <x v="34"/>
    </i>
    <i>
      <x v="55"/>
    </i>
    <i r="1">
      <x v="31"/>
    </i>
    <i>
      <x v="56"/>
    </i>
    <i r="1">
      <x v="9"/>
    </i>
    <i r="1">
      <x v="39"/>
    </i>
    <i>
      <x v="57"/>
    </i>
    <i r="1">
      <x v="49"/>
    </i>
    <i>
      <x v="58"/>
    </i>
    <i r="1">
      <x v="41"/>
    </i>
    <i>
      <x v="59"/>
    </i>
    <i r="1">
      <x v="28"/>
    </i>
    <i r="1">
      <x v="77"/>
    </i>
    <i r="1">
      <x v="87"/>
    </i>
    <i>
      <x v="60"/>
    </i>
    <i r="1">
      <x v="42"/>
    </i>
    <i>
      <x v="61"/>
    </i>
    <i r="1">
      <x v="46"/>
    </i>
    <i>
      <x v="62"/>
    </i>
    <i r="1">
      <x v="36"/>
    </i>
    <i>
      <x v="63"/>
    </i>
    <i r="1">
      <x v="66"/>
    </i>
    <i>
      <x v="64"/>
    </i>
    <i r="1">
      <x v="65"/>
    </i>
    <i>
      <x v="65"/>
    </i>
    <i r="1">
      <x v="48"/>
    </i>
    <i>
      <x v="66"/>
    </i>
    <i r="1">
      <x v="17"/>
    </i>
    <i r="1">
      <x v="36"/>
    </i>
    <i>
      <x v="67"/>
    </i>
    <i r="1">
      <x v="20"/>
    </i>
    <i>
      <x v="68"/>
    </i>
    <i r="1">
      <x v="14"/>
    </i>
    <i>
      <x v="69"/>
    </i>
    <i r="1">
      <x v="12"/>
    </i>
    <i r="1">
      <x v="40"/>
    </i>
    <i>
      <x v="70"/>
    </i>
    <i r="1">
      <x v="16"/>
    </i>
    <i r="1">
      <x v="39"/>
    </i>
    <i>
      <x v="71"/>
    </i>
    <i r="1">
      <x v="36"/>
    </i>
    <i>
      <x v="72"/>
    </i>
    <i r="1">
      <x v="37"/>
    </i>
    <i>
      <x v="73"/>
    </i>
    <i r="1">
      <x v="7"/>
    </i>
    <i r="1">
      <x v="15"/>
    </i>
    <i>
      <x v="74"/>
    </i>
    <i r="1">
      <x v="9"/>
    </i>
    <i>
      <x v="75"/>
    </i>
    <i r="1">
      <x v="9"/>
    </i>
    <i r="1">
      <x v="39"/>
    </i>
    <i>
      <x v="76"/>
    </i>
    <i r="1">
      <x v="67"/>
    </i>
    <i>
      <x v="77"/>
    </i>
    <i r="1">
      <x v="18"/>
    </i>
    <i r="1">
      <x v="25"/>
    </i>
    <i>
      <x v="78"/>
    </i>
    <i r="1">
      <x v="49"/>
    </i>
    <i>
      <x v="79"/>
    </i>
    <i r="1">
      <x v="39"/>
    </i>
    <i>
      <x v="80"/>
    </i>
    <i r="1">
      <x v="9"/>
    </i>
    <i r="1">
      <x v="82"/>
    </i>
    <i>
      <x v="81"/>
    </i>
    <i r="1">
      <x v="7"/>
    </i>
    <i>
      <x v="82"/>
    </i>
    <i r="1">
      <x v="7"/>
    </i>
    <i r="1">
      <x v="11"/>
    </i>
    <i>
      <x v="83"/>
    </i>
    <i r="1">
      <x v="7"/>
    </i>
    <i r="1">
      <x v="64"/>
    </i>
    <i>
      <x v="84"/>
    </i>
    <i r="1">
      <x v="7"/>
    </i>
    <i>
      <x v="85"/>
    </i>
    <i r="1">
      <x v="7"/>
    </i>
    <i>
      <x v="86"/>
    </i>
    <i r="1">
      <x v="67"/>
    </i>
    <i>
      <x v="87"/>
    </i>
    <i r="1">
      <x v="39"/>
    </i>
    <i>
      <x v="88"/>
    </i>
    <i r="1">
      <x v="39"/>
    </i>
    <i>
      <x v="89"/>
    </i>
    <i r="1">
      <x v="39"/>
    </i>
    <i>
      <x v="90"/>
    </i>
    <i r="1">
      <x v="7"/>
    </i>
    <i>
      <x v="91"/>
    </i>
    <i r="1">
      <x v="7"/>
    </i>
    <i>
      <x v="92"/>
    </i>
    <i r="1">
      <x v="84"/>
    </i>
    <i>
      <x v="93"/>
    </i>
    <i r="1">
      <x v="40"/>
    </i>
    <i>
      <x v="94"/>
    </i>
    <i r="1">
      <x v="18"/>
    </i>
    <i>
      <x v="95"/>
    </i>
    <i r="1">
      <x v="7"/>
    </i>
    <i>
      <x v="96"/>
    </i>
    <i r="1">
      <x v="7"/>
    </i>
    <i>
      <x v="97"/>
    </i>
    <i r="1">
      <x v="76"/>
    </i>
    <i>
      <x v="98"/>
    </i>
    <i r="1">
      <x v="66"/>
    </i>
    <i>
      <x v="99"/>
    </i>
    <i r="1">
      <x v="7"/>
    </i>
    <i r="1">
      <x v="39"/>
    </i>
    <i>
      <x v="100"/>
    </i>
    <i r="1">
      <x v="39"/>
    </i>
    <i>
      <x v="101"/>
    </i>
    <i r="1">
      <x v="39"/>
    </i>
    <i>
      <x v="102"/>
    </i>
    <i r="1">
      <x v="39"/>
    </i>
    <i>
      <x v="103"/>
    </i>
    <i r="1">
      <x v="62"/>
    </i>
    <i>
      <x v="104"/>
    </i>
    <i r="1">
      <x/>
    </i>
    <i r="1">
      <x v="6"/>
    </i>
    <i r="1">
      <x v="39"/>
    </i>
    <i r="1">
      <x v="54"/>
    </i>
    <i>
      <x v="105"/>
    </i>
    <i r="1">
      <x v="40"/>
    </i>
    <i>
      <x v="106"/>
    </i>
    <i r="1">
      <x v="70"/>
    </i>
    <i>
      <x v="107"/>
    </i>
    <i r="1">
      <x v="4"/>
    </i>
    <i>
      <x v="108"/>
    </i>
    <i r="1">
      <x v="39"/>
    </i>
    <i>
      <x v="109"/>
    </i>
    <i r="1">
      <x v="39"/>
    </i>
    <i>
      <x v="110"/>
    </i>
    <i r="1">
      <x v="7"/>
    </i>
    <i r="1">
      <x v="27"/>
    </i>
    <i>
      <x v="111"/>
    </i>
    <i r="1">
      <x v="73"/>
    </i>
    <i>
      <x v="112"/>
    </i>
    <i r="1">
      <x v="39"/>
    </i>
    <i>
      <x v="113"/>
    </i>
    <i r="1">
      <x v="54"/>
    </i>
    <i>
      <x v="114"/>
    </i>
    <i r="1">
      <x v="74"/>
    </i>
    <i>
      <x v="115"/>
    </i>
    <i r="1">
      <x v="89"/>
    </i>
    <i>
      <x v="116"/>
    </i>
    <i r="1">
      <x v="7"/>
    </i>
    <i>
      <x v="117"/>
    </i>
    <i r="1">
      <x v="3"/>
    </i>
    <i>
      <x v="118"/>
    </i>
    <i r="1">
      <x v="22"/>
    </i>
    <i>
      <x v="119"/>
    </i>
    <i r="1">
      <x v="40"/>
    </i>
    <i>
      <x v="120"/>
    </i>
    <i r="1">
      <x v="7"/>
    </i>
    <i>
      <x v="121"/>
    </i>
    <i r="1">
      <x v="7"/>
    </i>
    <i>
      <x v="122"/>
    </i>
    <i r="1">
      <x v="7"/>
    </i>
    <i>
      <x v="123"/>
    </i>
    <i r="1">
      <x v="23"/>
    </i>
    <i>
      <x v="124"/>
    </i>
    <i r="1">
      <x v="39"/>
    </i>
    <i>
      <x v="125"/>
    </i>
    <i r="1">
      <x v="39"/>
    </i>
    <i>
      <x v="126"/>
    </i>
    <i r="1">
      <x v="7"/>
    </i>
    <i>
      <x v="127"/>
    </i>
    <i r="1">
      <x v="7"/>
    </i>
    <i>
      <x v="128"/>
    </i>
    <i r="1">
      <x v="7"/>
    </i>
    <i>
      <x v="129"/>
    </i>
    <i r="1">
      <x v="86"/>
    </i>
    <i>
      <x v="130"/>
    </i>
    <i r="1">
      <x v="7"/>
    </i>
    <i>
      <x v="131"/>
    </i>
    <i r="1">
      <x v="32"/>
    </i>
    <i>
      <x v="132"/>
    </i>
    <i r="1">
      <x v="7"/>
    </i>
    <i r="1">
      <x v="32"/>
    </i>
    <i>
      <x v="133"/>
    </i>
    <i r="1">
      <x v="32"/>
    </i>
    <i>
      <x v="134"/>
    </i>
    <i r="1">
      <x v="33"/>
    </i>
    <i>
      <x v="135"/>
    </i>
    <i r="1">
      <x v="9"/>
    </i>
    <i r="1">
      <x v="32"/>
    </i>
    <i>
      <x v="136"/>
    </i>
    <i r="1">
      <x v="35"/>
    </i>
    <i>
      <x v="137"/>
    </i>
    <i r="1">
      <x v="41"/>
    </i>
    <i>
      <x v="138"/>
    </i>
    <i r="1">
      <x v="7"/>
    </i>
    <i r="1">
      <x v="68"/>
    </i>
    <i>
      <x v="139"/>
    </i>
    <i r="1">
      <x v="7"/>
    </i>
    <i>
      <x v="140"/>
    </i>
    <i r="1">
      <x v="7"/>
    </i>
    <i>
      <x v="141"/>
    </i>
    <i r="1">
      <x v="7"/>
    </i>
    <i r="1">
      <x v="39"/>
    </i>
    <i>
      <x v="142"/>
    </i>
    <i r="1">
      <x v="39"/>
    </i>
    <i r="1">
      <x v="55"/>
    </i>
    <i r="1">
      <x v="60"/>
    </i>
    <i r="1">
      <x v="63"/>
    </i>
    <i r="1">
      <x v="79"/>
    </i>
    <i r="1">
      <x v="88"/>
    </i>
    <i>
      <x v="143"/>
    </i>
    <i r="1">
      <x v="7"/>
    </i>
    <i>
      <x v="144"/>
    </i>
    <i r="1">
      <x v="7"/>
    </i>
    <i>
      <x v="145"/>
    </i>
    <i r="1">
      <x v="7"/>
    </i>
    <i>
      <x v="146"/>
    </i>
    <i r="1">
      <x v="7"/>
    </i>
    <i>
      <x v="147"/>
    </i>
    <i r="1">
      <x v="7"/>
    </i>
    <i>
      <x v="148"/>
    </i>
    <i r="1">
      <x v="39"/>
    </i>
    <i>
      <x v="149"/>
    </i>
    <i r="1">
      <x v="7"/>
    </i>
    <i r="1">
      <x v="59"/>
    </i>
    <i>
      <x v="150"/>
    </i>
    <i r="1">
      <x v="39"/>
    </i>
    <i>
      <x v="151"/>
    </i>
    <i r="1">
      <x v="7"/>
    </i>
    <i>
      <x v="152"/>
    </i>
    <i r="1">
      <x v="35"/>
    </i>
    <i>
      <x v="153"/>
    </i>
    <i r="1">
      <x v="45"/>
    </i>
    <i>
      <x v="154"/>
    </i>
    <i r="1">
      <x v="33"/>
    </i>
    <i>
      <x v="155"/>
    </i>
    <i r="1">
      <x v="33"/>
    </i>
    <i>
      <x v="156"/>
    </i>
    <i r="1">
      <x v="47"/>
    </i>
    <i>
      <x v="157"/>
    </i>
    <i r="1">
      <x v="7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3" hier="165" name="[Organization Set].[Organization].[Level 1].&amp;[480  MISCELLANEOUS CAPITAL PROJECTS]" cap="480  MISCELLANEOUS CAPITAL PROJECTS"/>
    <pageField fld="9" hier="71" name="[GL Account].[Account Type].&amp;[Expenses]" cap="Expenses"/>
    <pageField fld="11" hier="133" name="[Journal].[Process Status].&amp;[Posted]" cap="Posted"/>
    <pageField fld="16" hier="193" name="[Project].[L2 - Project Code].[All]" cap="All"/>
  </pageFields>
  <dataFields count="1">
    <dataField fld="10" baseField="0" baseItem="0"/>
  </dataFields>
  <formats count="18">
    <format dxfId="71">
      <pivotArea dataOnly="0" labelOnly="1" outline="0" fieldPosition="0">
        <references count="1">
          <reference field="3" count="0"/>
        </references>
      </pivotArea>
    </format>
    <format dxfId="70">
      <pivotArea collapsedLevelsAreSubtotals="1" fieldPosition="0">
        <references count="1">
          <reference field="13" count="0"/>
        </references>
      </pivotArea>
    </format>
    <format dxfId="69">
      <pivotArea field="0" type="button" dataOnly="0" labelOnly="1" outline="0" axis="axisCol" fieldPosition="0"/>
    </format>
    <format dxfId="68">
      <pivotArea type="topRight" dataOnly="0" labelOnly="1" outline="0" fieldPosition="0"/>
    </format>
    <format dxfId="67">
      <pivotArea dataOnly="0" labelOnly="1" fieldPosition="0">
        <references count="1">
          <reference field="0" count="0"/>
        </references>
      </pivotArea>
    </format>
    <format dxfId="66">
      <pivotArea dataOnly="0" labelOnly="1" grandCol="1" outline="0" fieldPosition="0"/>
    </format>
    <format dxfId="65">
      <pivotArea collapsedLevelsAreSubtotals="1" fieldPosition="0">
        <references count="1">
          <reference field="13" count="0"/>
        </references>
      </pivotArea>
    </format>
    <format dxfId="64">
      <pivotArea field="0" type="button" dataOnly="0" labelOnly="1" outline="0" axis="axisCol" fieldPosition="0"/>
    </format>
    <format dxfId="63">
      <pivotArea type="topRight" dataOnly="0" labelOnly="1" outline="0" fieldPosition="0"/>
    </format>
    <format dxfId="62">
      <pivotArea dataOnly="0" labelOnly="1" fieldPosition="0">
        <references count="1">
          <reference field="0" count="0"/>
        </references>
      </pivotArea>
    </format>
    <format dxfId="61">
      <pivotArea dataOnly="0" labelOnly="1" grandCol="1" outline="0" fieldPosition="0"/>
    </format>
    <format dxfId="60">
      <pivotArea dataOnly="0" labelOnly="1" fieldPosition="0">
        <references count="1">
          <reference field="0" count="0"/>
        </references>
      </pivotArea>
    </format>
    <format dxfId="59">
      <pivotArea dataOnly="0" labelOnly="1" grandCol="1" outline="0" fieldPosition="0"/>
    </format>
    <format dxfId="58">
      <pivotArea dataOnly="0" labelOnly="1" fieldPosition="0">
        <references count="1">
          <reference field="0" count="0"/>
        </references>
      </pivotArea>
    </format>
    <format dxfId="57">
      <pivotArea dataOnly="0" labelOnly="1" grandCol="1" outline="0" fieldPosition="0"/>
    </format>
    <format dxfId="56">
      <pivotArea outline="0" collapsedLevelsAreSubtotals="1" fieldPosition="0"/>
    </format>
    <format dxfId="55">
      <pivotArea dataOnly="0" labelOnly="1" fieldPosition="0">
        <references count="1">
          <reference field="0" count="0"/>
        </references>
      </pivotArea>
    </format>
    <format dxfId="54">
      <pivotArea dataOnly="0" labelOnly="1" grandCol="1" outline="0" fieldPosition="0"/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8"/>
        <mp field="19"/>
        <mp field="20"/>
        <mp field="21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80  MISCELLANEOUS CAPITAL PROJECTS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2">
    <rowHierarchyUsage hierarchyUsage="219"/>
    <rowHierarchyUsage hierarchyUsage="194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22.xml><?xml version="1.0" encoding="utf-8"?>
<pivotTableDefinition xmlns="http://schemas.openxmlformats.org/spreadsheetml/2006/main" name="PivotTable1" cacheId="22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Funding Source" colHeaderCaption="Fiscal Years" fieldListSortAscending="1">
  <location ref="C18:M54" firstHeaderRow="1" firstDataRow="2" firstDataCol="1" rowPageCount="3" colPageCount="1"/>
  <pivotFields count="20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llDrilled="1" showAll="0" measureFilter="1" dataSourceSort="1" defaultAttributeDrillState="1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allDrilled="1" showAll="0" dataSourceSort="1" defaultAttributeDrillState="1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1">
    <field x="13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3" hier="165" name="[Organization Set].[Organization].[Level 1].&amp;[480  MISCELLANEOUS CAPITAL PROJECTS]" cap="480  MISCELLANEOUS CAPITAL PROJECTS"/>
    <pageField fld="9" hier="71" name="[GL Account].[Account Type].&amp;[Expenses]" cap="Expenses"/>
    <pageField fld="11" hier="133" name="[Journal].[Process Status].&amp;[Posted]" cap="Posted"/>
  </pageFields>
  <dataFields count="1">
    <dataField fld="10" baseField="0" baseItem="0"/>
  </dataFields>
  <formats count="18">
    <format dxfId="53">
      <pivotArea dataOnly="0" labelOnly="1" outline="0" fieldPosition="0">
        <references count="1">
          <reference field="3" count="0"/>
        </references>
      </pivotArea>
    </format>
    <format dxfId="52">
      <pivotArea field="0" type="button" dataOnly="0" labelOnly="1" outline="0" axis="axisCol" fieldPosition="0"/>
    </format>
    <format dxfId="51">
      <pivotArea type="topRight" dataOnly="0" labelOnly="1" outline="0" fieldPosition="0"/>
    </format>
    <format dxfId="50">
      <pivotArea dataOnly="0" labelOnly="1" fieldPosition="0">
        <references count="1">
          <reference field="0" count="0"/>
        </references>
      </pivotArea>
    </format>
    <format dxfId="49">
      <pivotArea dataOnly="0" labelOnly="1" grandCol="1" outline="0" fieldPosition="0"/>
    </format>
    <format dxfId="48">
      <pivotArea field="0" type="button" dataOnly="0" labelOnly="1" outline="0" axis="axisCol" fieldPosition="0"/>
    </format>
    <format dxfId="47">
      <pivotArea type="topRight" dataOnly="0" labelOnly="1" outline="0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Col="1" outline="0" fieldPosition="0"/>
    </format>
    <format dxfId="44">
      <pivotArea type="all" dataOnly="0" outline="0" fieldPosition="0"/>
    </format>
    <format dxfId="43">
      <pivotArea dataOnly="0" labelOnly="1" fieldPosition="0">
        <references count="1">
          <reference field="0" count="0"/>
        </references>
      </pivotArea>
    </format>
    <format dxfId="42">
      <pivotArea dataOnly="0" labelOnly="1" grandCol="1" outline="0" fieldPosition="0"/>
    </format>
    <format dxfId="41">
      <pivotArea dataOnly="0" labelOnly="1" fieldPosition="0">
        <references count="1">
          <reference field="0" count="0"/>
        </references>
      </pivotArea>
    </format>
    <format dxfId="40">
      <pivotArea dataOnly="0" labelOnly="1" grandCol="1" outline="0" fieldPosition="0"/>
    </format>
    <format dxfId="39">
      <pivotArea outline="0" collapsedLevelsAreSubtotals="1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dataOnly="0" labelOnly="1" grandCol="1" outline="0" fieldPosition="0"/>
    </format>
    <format dxfId="36">
      <pivotArea collapsedLevelsAreSubtotals="1" fieldPosition="0">
        <references count="1">
          <reference field="13" count="22">
            <x v="1"/>
            <x v="4"/>
            <x v="7"/>
            <x v="9"/>
            <x v="14"/>
            <x v="15"/>
            <x v="20"/>
            <x v="21"/>
            <x v="25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5"/>
        <mp field="16"/>
        <mp field="17"/>
        <mp field="18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80  MISCELLANEOUS CAPITAL PROJECTS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1">
    <rowHierarchyUsage hierarchyUsage="193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2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Project and subproject" colHeaderCaption="Fiscal Years" fieldListSortAscending="1">
  <location ref="A6:K33" firstHeaderRow="1" firstDataRow="2" firstDataCol="1" rowPageCount="4" colPageCount="1"/>
  <pivotFields count="23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measureFilter="1" dataSourceSort="1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allDrilled="1" showAll="0" dataSourceSort="1">
      <items count="7">
        <item c="1" x="0"/>
        <item c="1" x="1"/>
        <item c="1" x="2"/>
        <item c="1" x="3"/>
        <item c="1" x="4"/>
        <item c="1" x="5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2">
    <field x="13"/>
    <field x="12"/>
  </rowFields>
  <rowItems count="26">
    <i>
      <x/>
    </i>
    <i r="1">
      <x/>
    </i>
    <i r="1">
      <x v="1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>
      <x v="1"/>
    </i>
    <i r="1">
      <x v="2"/>
    </i>
    <i r="1">
      <x v="5"/>
    </i>
    <i r="1">
      <x v="11"/>
    </i>
    <i>
      <x v="2"/>
    </i>
    <i r="1">
      <x v="1"/>
    </i>
    <i>
      <x v="3"/>
    </i>
    <i r="1">
      <x v="3"/>
    </i>
    <i>
      <x v="4"/>
    </i>
    <i r="1">
      <x v="1"/>
    </i>
    <i r="1">
      <x v="4"/>
    </i>
    <i r="1">
      <x v="6"/>
    </i>
    <i r="1">
      <x v="7"/>
    </i>
    <i>
      <x v="5"/>
    </i>
    <i r="1">
      <x v="14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3" hier="165" name="[Organization Set].[Organization].[Level 1].&amp;[490  INFRASTRUCTURE CAPITAL PROJECTS]" cap="490  INFRASTRUCTURE CAPITAL PROJECTS"/>
    <pageField fld="9" hier="71" name="[GL Account].[Account Type].&amp;[Expenses]" cap="Expenses"/>
    <pageField fld="11" hier="133" name="[Journal].[Process Status].&amp;[Posted]" cap="Posted"/>
    <pageField fld="16" hier="193" name="[Project].[L2 - Project Code].[All]" cap="All"/>
  </pageFields>
  <dataFields count="1">
    <dataField fld="10" baseField="0" baseItem="0"/>
  </dataFields>
  <formats count="18">
    <format dxfId="35">
      <pivotArea dataOnly="0" labelOnly="1" outline="0" fieldPosition="0">
        <references count="1">
          <reference field="3" count="0"/>
        </references>
      </pivotArea>
    </format>
    <format dxfId="34">
      <pivotArea collapsedLevelsAreSubtotals="1" fieldPosition="0">
        <references count="1">
          <reference field="13" count="0"/>
        </references>
      </pivotArea>
    </format>
    <format dxfId="33">
      <pivotArea field="0" type="button" dataOnly="0" labelOnly="1" outline="0" axis="axisCol" fieldPosition="0"/>
    </format>
    <format dxfId="32">
      <pivotArea type="topRight" dataOnly="0" labelOnly="1" outline="0" fieldPosition="0"/>
    </format>
    <format dxfId="31">
      <pivotArea dataOnly="0" labelOnly="1" fieldPosition="0">
        <references count="1">
          <reference field="0" count="0"/>
        </references>
      </pivotArea>
    </format>
    <format dxfId="30">
      <pivotArea dataOnly="0" labelOnly="1" grandCol="1" outline="0" fieldPosition="0"/>
    </format>
    <format dxfId="29">
      <pivotArea collapsedLevelsAreSubtotals="1" fieldPosition="0">
        <references count="1">
          <reference field="13" count="0"/>
        </references>
      </pivotArea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grandCol="1" outline="0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dataOnly="0" labelOnly="1" grandCol="1" outline="0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Col="1" outline="0" fieldPosition="0"/>
    </format>
    <format dxfId="20">
      <pivotArea outline="0" collapsedLevelsAreSubtotals="1" fieldPosition="0"/>
    </format>
    <format dxfId="19">
      <pivotArea dataOnly="0" labelOnly="1" fieldPosition="0">
        <references count="1">
          <reference field="0" count="0"/>
        </references>
      </pivotArea>
    </format>
    <format dxfId="18">
      <pivotArea dataOnly="0" labelOnly="1" grandCol="1" outline="0" fieldPosition="0"/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8"/>
        <mp field="19"/>
        <mp field="20"/>
        <mp field="21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90  INFRASTRUCTURE CAPITAL PROJECTS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2">
    <rowHierarchyUsage hierarchyUsage="219"/>
    <rowHierarchyUsage hierarchyUsage="194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24.xml><?xml version="1.0" encoding="utf-8"?>
<pivotTableDefinition xmlns="http://schemas.openxmlformats.org/spreadsheetml/2006/main" name="PivotTable1" cacheId="23" applyNumberFormats="0" applyBorderFormats="0" applyFontFormats="0" applyPatternFormats="0" applyAlignmentFormats="0" applyWidthHeightFormats="1" dataCaption="Values" updatedVersion="4" minRefreshableVersion="3" useAutoFormatting="1" subtotalHiddenItems="1" itemPrintTitles="1" createdVersion="4" indent="0" outline="1" outlineData="1" multipleFieldFilters="0" rowHeaderCaption="Funding Source" colHeaderCaption="Fiscal Years" fieldListSortAscending="1">
  <location ref="C18:M36" firstHeaderRow="1" firstDataRow="2" firstDataCol="1" rowPageCount="3" colPageCount="1"/>
  <pivotFields count="20">
    <pivotField axis="axisCol" allDrilled="1" showAll="0" dataSourceSort="1">
      <items count="10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2">
        <item s="1" x="0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llDrilled="1" showAll="0" measureFilter="1" dataSourceSort="1" defaultAttributeDrillState="1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allDrilled="1" showAll="0" dataSourceSort="1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Col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/>
  </pivotFields>
  <rowFields count="1">
    <field x="1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3" hier="165" name="[Organization Set].[Organization].[Level 1].&amp;[490  INFRASTRUCTURE CAPITAL PROJECTS]" cap="490  INFRASTRUCTURE CAPITAL PROJECTS"/>
    <pageField fld="9" hier="71" name="[GL Account].[Account Type].&amp;[Expenses]" cap="Expenses"/>
    <pageField fld="11" hier="133" name="[Journal].[Process Status].&amp;[Posted]" cap="Posted"/>
  </pageFields>
  <dataFields count="1">
    <dataField fld="10" baseField="0" baseItem="0"/>
  </dataFields>
  <formats count="18">
    <format dxfId="17">
      <pivotArea dataOnly="0" labelOnly="1" outline="0" fieldPosition="0">
        <references count="1">
          <reference field="3" count="0"/>
        </references>
      </pivotArea>
    </format>
    <format dxfId="16">
      <pivotArea field="0" type="button" dataOnly="0" labelOnly="1" outline="0" axis="axisCol" fieldPosition="0"/>
    </format>
    <format dxfId="15">
      <pivotArea type="topRight" dataOnly="0" labelOnly="1" outline="0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grandCol="1" outline="0" fieldPosition="0"/>
    </format>
    <format dxfId="12">
      <pivotArea field="0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Col="1" outline="0" fieldPosition="0"/>
    </format>
    <format dxfId="8">
      <pivotArea type="all" dataOnly="0" outline="0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Col="1" outline="0" fieldPosition="0"/>
    </format>
    <format dxfId="5">
      <pivotArea dataOnly="0" labelOnly="1" fieldPosition="0">
        <references count="1">
          <reference field="0" count="0"/>
        </references>
      </pivotArea>
    </format>
    <format dxfId="4">
      <pivotArea dataOnly="0" labelOnly="1" grandCol="1" outline="0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Col="1" outline="0" fieldPosition="0"/>
    </format>
    <format dxfId="0">
      <pivotArea collapsedLevelsAreSubtotals="1" fieldPosition="0">
        <references count="1">
          <reference field="13" count="22">
            <x v="2"/>
            <x v="3"/>
            <x v="5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</formats>
  <pivotHierarchies count="39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" level="1">
        <member name="[Balance Months].[Fiscal Year].&amp;[200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5"/>
        <mp field="16"/>
        <mp field="17"/>
        <mp field="18"/>
      </mps>
      <members count="16" level="1">
        <member name=""/>
        <member name=""/>
        <member name=""/>
        <member name=""/>
        <member name=""/>
        <member name=""/>
        <member name=""/>
        <member name=""/>
        <member name=""/>
        <member name="[GL Date].[Fiscal].[Fiscal Year].&amp;[2018]"/>
        <member name="[GL Date].[Fiscal].[Fiscal Year].&amp;[2019]"/>
        <member name="[GL Date].[Fiscal].[Fiscal Year].&amp;[2020]"/>
        <member name="[GL Date].[Fiscal].[Fiscal Year].&amp;[2021]"/>
        <member name="[GL Date].[Fiscal].[Fiscal Year].&amp;[2022]"/>
        <member name="[GL Date].[Fiscal].[Fiscal Year].&amp;[2023]"/>
        <member name="[GL Date].[Fiscal].[Fiscal Year].&amp;[999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zation Set].[Organization].[Level 1].&amp;[490  INFRASTRUCTURE CAPITAL PROJECTS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2" type="valueNotEqual" id="1" iMeasureHier="347">
      <autoFilter ref="A1">
        <filterColumn colId="0">
          <customFilters>
            <customFilter operator="notEqual" val="0"/>
          </customFilters>
        </filterColumn>
      </autoFilter>
    </filter>
  </filters>
  <rowHierarchiesUsage count="1">
    <rowHierarchyUsage hierarchyUsage="193"/>
  </rowHierarchiesUsage>
  <colHierarchiesUsage count="1">
    <colHierarchyUsage hierarchyUsage="10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ivotTable" Target="../pivotTables/pivotTable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ivotTable" Target="../pivotTables/pivotTable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ivotTable" Target="../pivotTables/pivotTable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ivotTable" Target="../pivotTables/pivotTable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ivotTable" Target="../pivotTables/pivotTable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ivotTable" Target="../pivotTables/pivot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A19" sqref="A19:XFD19"/>
    </sheetView>
  </sheetViews>
  <sheetFormatPr defaultRowHeight="15" x14ac:dyDescent="0.25"/>
  <cols>
    <col min="1" max="1" width="34.140625" customWidth="1"/>
    <col min="2" max="2" width="17.140625" customWidth="1"/>
    <col min="3" max="3" width="15.42578125" bestFit="1" customWidth="1"/>
    <col min="4" max="5" width="15.28515625" bestFit="1" customWidth="1"/>
    <col min="6" max="6" width="15.42578125" bestFit="1" customWidth="1"/>
    <col min="7" max="9" width="16.28515625" bestFit="1" customWidth="1"/>
    <col min="10" max="10" width="15.28515625" bestFit="1" customWidth="1"/>
    <col min="11" max="11" width="16.42578125" customWidth="1"/>
  </cols>
  <sheetData>
    <row r="1" spans="1:11" ht="19.5" thickBot="1" x14ac:dyDescent="0.35">
      <c r="A1" s="81" t="s">
        <v>741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2.5" customHeight="1" thickBot="1" x14ac:dyDescent="0.3">
      <c r="A2" s="78" t="s">
        <v>747</v>
      </c>
      <c r="B2" s="79">
        <v>2009</v>
      </c>
      <c r="C2" s="79">
        <v>2010</v>
      </c>
      <c r="D2" s="79">
        <v>2011</v>
      </c>
      <c r="E2" s="79">
        <v>2012</v>
      </c>
      <c r="F2" s="79">
        <v>2013</v>
      </c>
      <c r="G2" s="79">
        <v>2014</v>
      </c>
      <c r="H2" s="79">
        <v>2015</v>
      </c>
      <c r="I2" s="79">
        <v>2016</v>
      </c>
      <c r="J2" s="79">
        <v>2017</v>
      </c>
      <c r="K2" s="80" t="s">
        <v>740</v>
      </c>
    </row>
    <row r="3" spans="1:11" ht="22.5" customHeight="1" x14ac:dyDescent="0.25">
      <c r="A3" s="27" t="s">
        <v>745</v>
      </c>
      <c r="B3" s="63">
        <f>GETPIVOTDATA("[Measures].[Actual Amount]",FSA!$A$6,"[GL Date].[Fiscal]","[GL Date].[Fiscal].[Fiscal Year].&amp;[2009]")</f>
        <v>2483175.4499999993</v>
      </c>
      <c r="C3" s="63">
        <f>GETPIVOTDATA("[Measures].[Actual Amount]",FSA!$A$6,"[GL Date].[Fiscal]","[GL Date].[Fiscal].[Fiscal Year].&amp;[2010]")</f>
        <v>3680449.85</v>
      </c>
      <c r="D3" s="63">
        <f>GETPIVOTDATA("[Measures].[Actual Amount]",FSA!$A$6,"[GL Date].[Fiscal]","[GL Date].[Fiscal].[Fiscal Year].&amp;[2011]")</f>
        <v>5020974.9700000025</v>
      </c>
      <c r="E3" s="63">
        <f>GETPIVOTDATA("[Measures].[Actual Amount]",FSA!$A$6,"[GL Date].[Fiscal]","[GL Date].[Fiscal].[Fiscal Year].&amp;[2012]")</f>
        <v>4080783.6199999996</v>
      </c>
      <c r="F3" s="63">
        <f>GETPIVOTDATA("[Measures].[Actual Amount]",FSA!$A$6,"[GL Date].[Fiscal]","[GL Date].[Fiscal].[Fiscal Year].&amp;[2013]")</f>
        <v>4685210.46</v>
      </c>
      <c r="G3" s="63">
        <f>GETPIVOTDATA("[Measures].[Actual Amount]",FSA!$A$6,"[GL Date].[Fiscal]","[GL Date].[Fiscal].[Fiscal Year].&amp;[2014]")</f>
        <v>5814293.0500000007</v>
      </c>
      <c r="H3" s="63">
        <f>GETPIVOTDATA("[Measures].[Actual Amount]",FSA!$A$6,"[GL Date].[Fiscal]","[GL Date].[Fiscal].[Fiscal Year].&amp;[2015]")</f>
        <v>11421889.18</v>
      </c>
      <c r="I3" s="63">
        <f>GETPIVOTDATA("[Measures].[Actual Amount]",FSA!$A$6,"[GL Date].[Fiscal]","[GL Date].[Fiscal].[Fiscal Year].&amp;[2016]")</f>
        <v>3160525.419999999</v>
      </c>
      <c r="J3" s="63">
        <f>GETPIVOTDATA("[Measures].[Actual Amount]",FSA!$A$6,"[GL Date].[Fiscal]","[GL Date].[Fiscal].[Fiscal Year].&amp;[2017]")</f>
        <v>1714818.9400000002</v>
      </c>
      <c r="K3" s="63">
        <f t="shared" ref="K3:K13" si="0">SUM(B3:J3)</f>
        <v>42062120.939999998</v>
      </c>
    </row>
    <row r="4" spans="1:11" ht="22.5" customHeight="1" x14ac:dyDescent="0.25">
      <c r="A4" s="28" t="s">
        <v>746</v>
      </c>
      <c r="B4" s="64">
        <f>GETPIVOTDATA("[Measures].[Actual Amount]",RSA!$A$6,"[GL Date].[Fiscal]","[GL Date].[Fiscal].[Fiscal Year].&amp;[2009]")</f>
        <v>2705610.85</v>
      </c>
      <c r="C4" s="64">
        <f>GETPIVOTDATA("[Measures].[Actual Amount]",RSA!$A$6,"[GL Date].[Fiscal]","[GL Date].[Fiscal].[Fiscal Year].&amp;[2010]")</f>
        <v>8897931.5199999996</v>
      </c>
      <c r="D4" s="64">
        <f>GETPIVOTDATA("[Measures].[Actual Amount]",RSA!$A$6,"[GL Date].[Fiscal]","[GL Date].[Fiscal].[Fiscal Year].&amp;[2011]")</f>
        <v>6163913.9700000007</v>
      </c>
      <c r="E4" s="64">
        <f>GETPIVOTDATA("[Measures].[Actual Amount]",RSA!$A$6,"[GL Date].[Fiscal]","[GL Date].[Fiscal].[Fiscal Year].&amp;[2012]")</f>
        <v>6407767.8100000024</v>
      </c>
      <c r="F4" s="64">
        <f>GETPIVOTDATA("[Measures].[Actual Amount]",RSA!$A$6,"[GL Date].[Fiscal]","[GL Date].[Fiscal].[Fiscal Year].&amp;[2013]")</f>
        <v>7991320.049999998</v>
      </c>
      <c r="G4" s="64">
        <f>GETPIVOTDATA("[Measures].[Actual Amount]",RSA!$A$6,"[GL Date].[Fiscal]","[GL Date].[Fiscal].[Fiscal Year].&amp;[2014]")</f>
        <v>11857082.339999996</v>
      </c>
      <c r="H4" s="64">
        <f>GETPIVOTDATA("[Measures].[Actual Amount]",RSA!$A$6,"[GL Date].[Fiscal]","[GL Date].[Fiscal].[Fiscal Year].&amp;[2015]")</f>
        <v>14986844.800000006</v>
      </c>
      <c r="I4" s="64">
        <f>GETPIVOTDATA("[Measures].[Actual Amount]",RSA!$A$6,"[GL Date].[Fiscal]","[GL Date].[Fiscal].[Fiscal Year].&amp;[2016]")</f>
        <v>11678735.129999997</v>
      </c>
      <c r="J4" s="64">
        <f>GETPIVOTDATA("[Measures].[Actual Amount]",RSA!$A$6,"[GL Date].[Fiscal]","[GL Date].[Fiscal].[Fiscal Year].&amp;[2017]")</f>
        <v>5836098.7100000009</v>
      </c>
      <c r="K4" s="64">
        <f t="shared" si="0"/>
        <v>76525305.180000007</v>
      </c>
    </row>
    <row r="5" spans="1:11" ht="22.5" customHeight="1" x14ac:dyDescent="0.25">
      <c r="A5" s="28" t="s">
        <v>1077</v>
      </c>
      <c r="B5" s="64">
        <f>GETPIVOTDATA("[Measures].[Actual Amount]",'Sewer &amp; Water'!$A$6,"[GL Date].[Fiscal]","[GL Date].[Fiscal].[Fiscal Year].&amp;[2009]")</f>
        <v>950520.83000000007</v>
      </c>
      <c r="C5" s="64">
        <f>GETPIVOTDATA("[Measures].[Actual Amount]",'Sewer &amp; Water'!$A$6,"[GL Date].[Fiscal]","[GL Date].[Fiscal].[Fiscal Year].&amp;[2010]")</f>
        <v>1112750.24</v>
      </c>
      <c r="D5" s="64">
        <f>GETPIVOTDATA("[Measures].[Actual Amount]",'Sewer &amp; Water'!$A$6,"[GL Date].[Fiscal]","[GL Date].[Fiscal].[Fiscal Year].&amp;[2011]")</f>
        <v>1652807.6699999997</v>
      </c>
      <c r="E5" s="64">
        <f>GETPIVOTDATA("[Measures].[Actual Amount]",'Sewer &amp; Water'!$A$6,"[GL Date].[Fiscal]","[GL Date].[Fiscal].[Fiscal Year].&amp;[2012]")</f>
        <v>201285.42999999996</v>
      </c>
      <c r="F5" s="64">
        <f>GETPIVOTDATA("[Measures].[Actual Amount]",'Sewer &amp; Water'!$A$6,"[GL Date].[Fiscal]","[GL Date].[Fiscal].[Fiscal Year].&amp;[2013]")</f>
        <v>290013.84999999998</v>
      </c>
      <c r="G5" s="64">
        <f>GETPIVOTDATA("[Measures].[Actual Amount]",'Sewer &amp; Water'!$A$6,"[GL Date].[Fiscal]","[GL Date].[Fiscal].[Fiscal Year].&amp;[2014]")</f>
        <v>55168.800000000003</v>
      </c>
      <c r="H5" s="64">
        <f>GETPIVOTDATA("[Measures].[Actual Amount]",'Sewer &amp; Water'!$A$6,"[GL Date].[Fiscal]","[GL Date].[Fiscal].[Fiscal Year].&amp;[2015]")</f>
        <v>147785.09999999998</v>
      </c>
      <c r="I5" s="64">
        <f>GETPIVOTDATA("[Measures].[Actual Amount]",'Sewer &amp; Water'!$A$6,"[GL Date].[Fiscal]","[GL Date].[Fiscal].[Fiscal Year].&amp;[2016]")</f>
        <v>17566.53</v>
      </c>
      <c r="J5" s="64">
        <f>GETPIVOTDATA("[Measures].[Actual Amount]",'Sewer &amp; Water'!$A$6,"[GL Date].[Fiscal]","[GL Date].[Fiscal].[Fiscal Year].&amp;[2017]")</f>
        <v>69504.510000000009</v>
      </c>
      <c r="K5" s="64">
        <f t="shared" si="0"/>
        <v>4497402.959999999</v>
      </c>
    </row>
    <row r="6" spans="1:11" ht="22.5" customHeight="1" x14ac:dyDescent="0.25">
      <c r="A6" s="28" t="s">
        <v>732</v>
      </c>
      <c r="B6" s="64">
        <f>GETPIVOTDATA("[Measures].[Actual Amount]",Landfill!$A$6,"[GL Date].[Fiscal]","[GL Date].[Fiscal].[Fiscal Year].&amp;[2009]")</f>
        <v>32437.330000000075</v>
      </c>
      <c r="C6" s="64">
        <f>GETPIVOTDATA("[Measures].[Actual Amount]",Landfill!$A$6,"[GL Date].[Fiscal]","[GL Date].[Fiscal].[Fiscal Year].&amp;[2010]")</f>
        <v>1628478.6900000002</v>
      </c>
      <c r="D6" s="64">
        <f>GETPIVOTDATA("[Measures].[Actual Amount]",Landfill!$A$6,"[GL Date].[Fiscal]","[GL Date].[Fiscal].[Fiscal Year].&amp;[2011]")</f>
        <v>2359847.0700000003</v>
      </c>
      <c r="E6" s="64">
        <f>GETPIVOTDATA("[Measures].[Actual Amount]",Landfill!$A$6,"[GL Date].[Fiscal]","[GL Date].[Fiscal].[Fiscal Year].&amp;[2012]")</f>
        <v>458291.86999999994</v>
      </c>
      <c r="F6" s="64">
        <f>GETPIVOTDATA("[Measures].[Actual Amount]",Landfill!$A$6,"[GL Date].[Fiscal]","[GL Date].[Fiscal].[Fiscal Year].&amp;[2013]")</f>
        <v>372276.95999999996</v>
      </c>
      <c r="G6" s="64">
        <f>GETPIVOTDATA("[Measures].[Actual Amount]",Landfill!$A$6,"[GL Date].[Fiscal]","[GL Date].[Fiscal].[Fiscal Year].&amp;[2014]")</f>
        <v>1504620.4400000004</v>
      </c>
      <c r="H6" s="64">
        <f>GETPIVOTDATA("[Measures].[Actual Amount]",Landfill!$A$6,"[GL Date].[Fiscal]","[GL Date].[Fiscal].[Fiscal Year].&amp;[2015]")</f>
        <v>1622504.3099999998</v>
      </c>
      <c r="I6" s="64">
        <f>GETPIVOTDATA("[Measures].[Actual Amount]",Landfill!$A$6,"[GL Date].[Fiscal]","[GL Date].[Fiscal].[Fiscal Year].&amp;[2016]")</f>
        <v>2303722.1600000006</v>
      </c>
      <c r="J6" s="64">
        <f>GETPIVOTDATA("[Measures].[Actual Amount]",Landfill!$A$6,"[GL Date].[Fiscal]","[GL Date].[Fiscal].[Fiscal Year].&amp;[2017]")</f>
        <v>128320.64</v>
      </c>
      <c r="K6" s="64">
        <f t="shared" si="0"/>
        <v>10410499.470000003</v>
      </c>
    </row>
    <row r="7" spans="1:11" ht="22.5" customHeight="1" x14ac:dyDescent="0.25">
      <c r="A7" s="28" t="s">
        <v>733</v>
      </c>
      <c r="B7" s="64">
        <f>GETPIVOTDATA("[Measures].[Actual Amount]",'Amb &amp; Emer'!$A$6,"[GL Date].[Fiscal]","[GL Date].[Fiscal].[Fiscal Year].&amp;[2009]")</f>
        <v>417318.47999999992</v>
      </c>
      <c r="C7" s="64">
        <f>GETPIVOTDATA("[Measures].[Actual Amount]",'Amb &amp; Emer'!$A$6,"[GL Date].[Fiscal]","[GL Date].[Fiscal].[Fiscal Year].&amp;[2010]")</f>
        <v>1505309.96</v>
      </c>
      <c r="D7" s="64">
        <f>GETPIVOTDATA("[Measures].[Actual Amount]",'Amb &amp; Emer'!$A$6,"[GL Date].[Fiscal]","[GL Date].[Fiscal].[Fiscal Year].&amp;[2011]")</f>
        <v>1908117.6500000004</v>
      </c>
      <c r="E7" s="64">
        <f>GETPIVOTDATA("[Measures].[Actual Amount]",'Amb &amp; Emer'!$A$6,"[GL Date].[Fiscal]","[GL Date].[Fiscal].[Fiscal Year].&amp;[2012]")</f>
        <v>1595192.6700000004</v>
      </c>
      <c r="F7" s="64">
        <f>GETPIVOTDATA("[Measures].[Actual Amount]",'Amb &amp; Emer'!$A$6,"[GL Date].[Fiscal]","[GL Date].[Fiscal].[Fiscal Year].&amp;[2013]")</f>
        <v>1964135.5199999996</v>
      </c>
      <c r="G7" s="64">
        <f>GETPIVOTDATA("[Measures].[Actual Amount]",'Amb &amp; Emer'!$A$6,"[GL Date].[Fiscal]","[GL Date].[Fiscal].[Fiscal Year].&amp;[2014]")</f>
        <v>1117344.7000000002</v>
      </c>
      <c r="H7" s="64">
        <f>GETPIVOTDATA("[Measures].[Actual Amount]",'Amb &amp; Emer'!$A$6,"[GL Date].[Fiscal]","[GL Date].[Fiscal].[Fiscal Year].&amp;[2015]")</f>
        <v>1071585.73</v>
      </c>
      <c r="I7" s="64">
        <f>GETPIVOTDATA("[Measures].[Actual Amount]",'Amb &amp; Emer'!$A$6,"[GL Date].[Fiscal]","[GL Date].[Fiscal].[Fiscal Year].&amp;[2016]")</f>
        <v>1286264.0599999998</v>
      </c>
      <c r="J7" s="64">
        <f>GETPIVOTDATA("[Measures].[Actual Amount]",'Amb &amp; Emer'!$A$6,"[GL Date].[Fiscal]","[GL Date].[Fiscal].[Fiscal Year].&amp;[2017]")</f>
        <v>818235.31</v>
      </c>
      <c r="K7" s="64">
        <f t="shared" si="0"/>
        <v>11683504.080000002</v>
      </c>
    </row>
    <row r="8" spans="1:11" ht="22.5" customHeight="1" x14ac:dyDescent="0.25">
      <c r="A8" s="28" t="s">
        <v>734</v>
      </c>
      <c r="B8" s="64">
        <f>GETPIVOTDATA("[Measures].[Actual Amount]",'Roads &amp; Bridges'!$A$6,"[GL Date].[Fiscal]","[GL Date].[Fiscal].[Fiscal Year].&amp;[2009]")</f>
        <v>3071404.9499999993</v>
      </c>
      <c r="C8" s="64">
        <f>GETPIVOTDATA("[Measures].[Actual Amount]",'Roads &amp; Bridges'!$A$6,"[GL Date].[Fiscal]","[GL Date].[Fiscal].[Fiscal Year].&amp;[2010]")</f>
        <v>4081919.31</v>
      </c>
      <c r="D8" s="64">
        <f>GETPIVOTDATA("[Measures].[Actual Amount]",'Roads &amp; Bridges'!$A$6,"[GL Date].[Fiscal]","[GL Date].[Fiscal].[Fiscal Year].&amp;[2011]")</f>
        <v>4867290.4300000016</v>
      </c>
      <c r="E8" s="64">
        <f>GETPIVOTDATA("[Measures].[Actual Amount]",'Roads &amp; Bridges'!$A$6,"[GL Date].[Fiscal]","[GL Date].[Fiscal].[Fiscal Year].&amp;[2012]")</f>
        <v>4487363.6100000003</v>
      </c>
      <c r="F8" s="64">
        <f>GETPIVOTDATA("[Measures].[Actual Amount]",'Roads &amp; Bridges'!$A$6,"[GL Date].[Fiscal]","[GL Date].[Fiscal].[Fiscal Year].&amp;[2013]")</f>
        <v>8687626.9499999974</v>
      </c>
      <c r="G8" s="64">
        <f>GETPIVOTDATA("[Measures].[Actual Amount]",'Roads &amp; Bridges'!$A$6,"[GL Date].[Fiscal]","[GL Date].[Fiscal].[Fiscal Year].&amp;[2014]")</f>
        <v>19757638.16</v>
      </c>
      <c r="H8" s="64">
        <f>'Roads&amp;Bridge Funding Source'!J11</f>
        <v>33868231.920000002</v>
      </c>
      <c r="I8" s="64">
        <f>GETPIVOTDATA("[Measures].[Actual Amount]",'Roads &amp; Bridges'!$A$6,"[GL Date].[Fiscal]","[GL Date].[Fiscal].[Fiscal Year].&amp;[2016]")</f>
        <v>43931086.480000004</v>
      </c>
      <c r="J8" s="64">
        <f>GETPIVOTDATA("[Measures].[Actual Amount]",'Roads &amp; Bridges'!$A$6,"[GL Date].[Fiscal]","[GL Date].[Fiscal].[Fiscal Year].&amp;[2017]")</f>
        <v>7673585.0000000009</v>
      </c>
      <c r="K8" s="64">
        <f t="shared" si="0"/>
        <v>130426146.81</v>
      </c>
    </row>
    <row r="9" spans="1:11" ht="22.5" customHeight="1" x14ac:dyDescent="0.25">
      <c r="A9" s="28" t="s">
        <v>735</v>
      </c>
      <c r="B9" s="64">
        <f>GETPIVOTDATA("[Measures].[Actual Amount]",'Boro Facilities'!$A$6,"[GL Date].[Fiscal]","[GL Date].[Fiscal].[Fiscal Year].&amp;[2009]")</f>
        <v>3046000.85</v>
      </c>
      <c r="C9" s="64">
        <f>GETPIVOTDATA("[Measures].[Actual Amount]",'Boro Facilities'!$A$6,"[GL Date].[Fiscal]","[GL Date].[Fiscal].[Fiscal Year].&amp;[2010]")</f>
        <v>956694.89000000013</v>
      </c>
      <c r="D9" s="64">
        <f>GETPIVOTDATA("[Measures].[Actual Amount]",'Boro Facilities'!$A$6,"[GL Date].[Fiscal]","[GL Date].[Fiscal].[Fiscal Year].&amp;[2011]")</f>
        <v>1115941.27</v>
      </c>
      <c r="E9" s="64">
        <f>GETPIVOTDATA("[Measures].[Actual Amount]",'Boro Facilities'!$A$6,"[GL Date].[Fiscal]","[GL Date].[Fiscal].[Fiscal Year].&amp;[2012]")</f>
        <v>3879666.42</v>
      </c>
      <c r="F9" s="64">
        <f>GETPIVOTDATA("[Measures].[Actual Amount]",'Boro Facilities'!$A$6,"[GL Date].[Fiscal]","[GL Date].[Fiscal].[Fiscal Year].&amp;[2013]")</f>
        <v>5896988.8700000001</v>
      </c>
      <c r="G9" s="64">
        <f>GETPIVOTDATA("[Measures].[Actual Amount]",'Boro Facilities'!$A$6,"[GL Date].[Fiscal]","[GL Date].[Fiscal].[Fiscal Year].&amp;[2014]")</f>
        <v>2721092.9200000004</v>
      </c>
      <c r="H9" s="64">
        <f>GETPIVOTDATA("[Measures].[Actual Amount]",'Boro Facilities'!$A$6,"[GL Date].[Fiscal]","[GL Date].[Fiscal].[Fiscal Year].&amp;[2015]")</f>
        <v>4439078.5199999996</v>
      </c>
      <c r="I9" s="64">
        <f>GETPIVOTDATA("[Measures].[Actual Amount]",'Boro Facilities'!$A$6,"[GL Date].[Fiscal]","[GL Date].[Fiscal].[Fiscal Year].&amp;[2016]")</f>
        <v>2871098.7399999993</v>
      </c>
      <c r="J9" s="64">
        <f>GETPIVOTDATA("[Measures].[Actual Amount]",'Boro Facilities'!$A$6,"[GL Date].[Fiscal]","[GL Date].[Fiscal].[Fiscal Year].&amp;[2017]")</f>
        <v>631426.47</v>
      </c>
      <c r="K9" s="64">
        <f t="shared" si="0"/>
        <v>25557988.949999999</v>
      </c>
    </row>
    <row r="10" spans="1:11" ht="22.5" customHeight="1" x14ac:dyDescent="0.25">
      <c r="A10" s="28" t="s">
        <v>736</v>
      </c>
      <c r="B10" s="64">
        <f>GETPIVOTDATA("[Measures].[Actual Amount]",'Culture &amp; Rec'!$A$6,"[GL Date].[Fiscal]","[GL Date].[Fiscal].[Fiscal Year].&amp;[2009]")</f>
        <v>284541.43999999994</v>
      </c>
      <c r="C10" s="64">
        <f>GETPIVOTDATA("[Measures].[Actual Amount]",'Culture &amp; Rec'!$A$6,"[GL Date].[Fiscal]","[GL Date].[Fiscal].[Fiscal Year].&amp;[2010]")</f>
        <v>348280.12</v>
      </c>
      <c r="D10" s="64">
        <f>GETPIVOTDATA("[Measures].[Actual Amount]",'Culture &amp; Rec'!$A$6,"[GL Date].[Fiscal]","[GL Date].[Fiscal].[Fiscal Year].&amp;[2011]")</f>
        <v>269302.96000000002</v>
      </c>
      <c r="E10" s="64">
        <f>GETPIVOTDATA("[Measures].[Actual Amount]",'Culture &amp; Rec'!$A$6,"[GL Date].[Fiscal]","[GL Date].[Fiscal].[Fiscal Year].&amp;[2012]")</f>
        <v>629378.19000000006</v>
      </c>
      <c r="F10" s="64">
        <f>GETPIVOTDATA("[Measures].[Actual Amount]",'Culture &amp; Rec'!$A$6,"[GL Date].[Fiscal]","[GL Date].[Fiscal].[Fiscal Year].&amp;[2013]")</f>
        <v>1144465.6600000001</v>
      </c>
      <c r="G10" s="64">
        <f>GETPIVOTDATA("[Measures].[Actual Amount]",'Culture &amp; Rec'!$A$6,"[GL Date].[Fiscal]","[GL Date].[Fiscal].[Fiscal Year].&amp;[2014]")</f>
        <v>394624.47000000003</v>
      </c>
      <c r="H10" s="64">
        <f>GETPIVOTDATA("[Measures].[Actual Amount]",'Culture &amp; Rec'!$A$6,"[GL Date].[Fiscal]","[GL Date].[Fiscal].[Fiscal Year].&amp;[2015]")</f>
        <v>442507.44</v>
      </c>
      <c r="I10" s="64">
        <f>GETPIVOTDATA("[Measures].[Actual Amount]",'Culture &amp; Rec'!$A$6,"[GL Date].[Fiscal]","[GL Date].[Fiscal].[Fiscal Year].&amp;[2016]")</f>
        <v>390808.1</v>
      </c>
      <c r="J10" s="64">
        <f>GETPIVOTDATA("[Measures].[Actual Amount]",'Culture &amp; Rec'!$A$6,"[GL Date].[Fiscal]","[GL Date].[Fiscal].[Fiscal Year].&amp;[2017]")</f>
        <v>101856.44</v>
      </c>
      <c r="K10" s="64">
        <f t="shared" si="0"/>
        <v>4005764.8200000003</v>
      </c>
    </row>
    <row r="11" spans="1:11" ht="22.5" customHeight="1" x14ac:dyDescent="0.25">
      <c r="A11" s="28" t="s">
        <v>737</v>
      </c>
      <c r="B11" s="64">
        <f>GETPIVOTDATA("[Measures].[Actual Amount]",Port!$A$6,"[GL Date].[Fiscal]","[GL Date].[Fiscal].[Fiscal Year].&amp;[2009]")</f>
        <v>980444.34000000055</v>
      </c>
      <c r="C11" s="64">
        <f>GETPIVOTDATA("[Measures].[Actual Amount]",Port!$A$6,"[GL Date].[Fiscal]","[GL Date].[Fiscal].[Fiscal Year].&amp;[2010]")</f>
        <v>1685176.5300000003</v>
      </c>
      <c r="D11" s="64">
        <f>GETPIVOTDATA("[Measures].[Actual Amount]",Port!$A$6,"[GL Date].[Fiscal]","[GL Date].[Fiscal].[Fiscal Year].&amp;[2011]")</f>
        <v>3960692.38</v>
      </c>
      <c r="E11" s="64">
        <f>GETPIVOTDATA("[Measures].[Actual Amount]",Port!$A$6,"[GL Date].[Fiscal]","[GL Date].[Fiscal].[Fiscal Year].&amp;[2012]")</f>
        <v>1166788.8999999999</v>
      </c>
      <c r="F11" s="64">
        <f>GETPIVOTDATA("[Measures].[Actual Amount]",Port!$A$6,"[GL Date].[Fiscal]","[GL Date].[Fiscal].[Fiscal Year].&amp;[2013]")</f>
        <v>1065750.0000000002</v>
      </c>
      <c r="G11" s="64">
        <f>GETPIVOTDATA("[Measures].[Actual Amount]",Port!$A$6,"[GL Date].[Fiscal]","[GL Date].[Fiscal].[Fiscal Year].&amp;[2014]")</f>
        <v>308656.22000000003</v>
      </c>
      <c r="H11" s="64">
        <f>GETPIVOTDATA("[Measures].[Actual Amount]",Port!$A$6,"[GL Date].[Fiscal]","[GL Date].[Fiscal].[Fiscal Year].&amp;[2015]")</f>
        <v>4028501.9699999997</v>
      </c>
      <c r="I11" s="64">
        <f>GETPIVOTDATA("[Measures].[Actual Amount]",Port!$A$6,"[GL Date].[Fiscal]","[GL Date].[Fiscal].[Fiscal Year].&amp;[2016]")</f>
        <v>6988481.2299999995</v>
      </c>
      <c r="J11" s="64">
        <f>GETPIVOTDATA("[Measures].[Actual Amount]",Port!$A$6,"[GL Date].[Fiscal]","[GL Date].[Fiscal].[Fiscal Year].&amp;[2017]")</f>
        <v>199661.32</v>
      </c>
      <c r="K11" s="64">
        <f t="shared" si="0"/>
        <v>20384152.890000001</v>
      </c>
    </row>
    <row r="12" spans="1:11" ht="22.5" customHeight="1" x14ac:dyDescent="0.25">
      <c r="A12" s="28" t="s">
        <v>738</v>
      </c>
      <c r="B12" s="64">
        <f>GETPIVOTDATA("[Measures].[Actual Amount]",Misc.!$A$6,"[GL Date].[Fiscal]","[GL Date].[Fiscal].[Fiscal Year].&amp;[2009]")</f>
        <v>3284693.08</v>
      </c>
      <c r="C12" s="64">
        <f>GETPIVOTDATA("[Measures].[Actual Amount]",Misc.!$A$6,"[GL Date].[Fiscal]","[GL Date].[Fiscal].[Fiscal Year].&amp;[2010]")</f>
        <v>5102729.4099999992</v>
      </c>
      <c r="D12" s="64">
        <f>GETPIVOTDATA("[Measures].[Actual Amount]",Misc.!$A$6,"[GL Date].[Fiscal]","[GL Date].[Fiscal].[Fiscal Year].&amp;[2011]")</f>
        <v>5407579.1099999994</v>
      </c>
      <c r="E12" s="64">
        <f>GETPIVOTDATA("[Measures].[Actual Amount]",Misc.!$A$6,"[GL Date].[Fiscal]","[GL Date].[Fiscal].[Fiscal Year].&amp;[2012]")</f>
        <v>4042797.9899999993</v>
      </c>
      <c r="F12" s="64">
        <f>GETPIVOTDATA("[Measures].[Actual Amount]",Misc.!$A$6,"[GL Date].[Fiscal]","[GL Date].[Fiscal].[Fiscal Year].&amp;[2013]")</f>
        <v>4408538.3899999997</v>
      </c>
      <c r="G12" s="64">
        <f>GETPIVOTDATA("[Measures].[Actual Amount]",Misc.!$A$6,"[GL Date].[Fiscal]","[GL Date].[Fiscal].[Fiscal Year].&amp;[2014]")</f>
        <v>4075559.99</v>
      </c>
      <c r="H12" s="64">
        <f>GETPIVOTDATA("[Measures].[Actual Amount]",Misc.!$A$6,"[GL Date].[Fiscal]","[GL Date].[Fiscal].[Fiscal Year].&amp;[2015]")</f>
        <v>3499200.9799999995</v>
      </c>
      <c r="I12" s="64">
        <f>GETPIVOTDATA("[Measures].[Actual Amount]",Misc.!$A$6,"[GL Date].[Fiscal]","[GL Date].[Fiscal].[Fiscal Year].&amp;[2016]")</f>
        <v>2210290.8199999994</v>
      </c>
      <c r="J12" s="64">
        <f>GETPIVOTDATA("[Measures].[Actual Amount]",Misc.!$A$6,"[GL Date].[Fiscal]","[GL Date].[Fiscal].[Fiscal Year].&amp;[2017]")</f>
        <v>1892025.81</v>
      </c>
      <c r="K12" s="64">
        <f t="shared" si="0"/>
        <v>33923415.579999998</v>
      </c>
    </row>
    <row r="13" spans="1:11" ht="22.5" customHeight="1" x14ac:dyDescent="0.25">
      <c r="A13" t="s">
        <v>739</v>
      </c>
      <c r="B13" s="65">
        <f>GETPIVOTDATA("[Measures].[Actual Amount]",Infrastructure!$A$6,"[GL Date].[Fiscal]","[GL Date].[Fiscal].[Fiscal Year].&amp;[2009]")</f>
        <v>4649808.97</v>
      </c>
      <c r="C13" s="65">
        <f>GETPIVOTDATA("[Measures].[Actual Amount]",Infrastructure!$A$6,"[GL Date].[Fiscal]","[GL Date].[Fiscal].[Fiscal Year].&amp;[2010]")</f>
        <v>5220281.87</v>
      </c>
      <c r="D13" s="65">
        <f>GETPIVOTDATA("[Measures].[Actual Amount]",Infrastructure!$A$6,"[GL Date].[Fiscal]","[GL Date].[Fiscal].[Fiscal Year].&amp;[2011]")</f>
        <v>14349730.33</v>
      </c>
      <c r="E13" s="65">
        <f>GETPIVOTDATA("[Measures].[Actual Amount]",Infrastructure!$A$6,"[GL Date].[Fiscal]","[GL Date].[Fiscal].[Fiscal Year].&amp;[2012]")</f>
        <v>16198378.840000002</v>
      </c>
      <c r="F13" s="65">
        <f>GETPIVOTDATA("[Measures].[Actual Amount]",Infrastructure!$A$6,"[GL Date].[Fiscal]","[GL Date].[Fiscal].[Fiscal Year].&amp;[2013]")</f>
        <v>24830726.100000001</v>
      </c>
      <c r="G13" s="65">
        <f>GETPIVOTDATA("[Measures].[Actual Amount]",Infrastructure!$A$6,"[GL Date].[Fiscal]","[GL Date].[Fiscal].[Fiscal Year].&amp;[2014]")</f>
        <v>61492551.639999986</v>
      </c>
      <c r="H13" s="65">
        <f>GETPIVOTDATA("[Measures].[Actual Amount]",Infrastructure!$A$6,"[GL Date].[Fiscal]","[GL Date].[Fiscal].[Fiscal Year].&amp;[2015]")</f>
        <v>36001324.669999994</v>
      </c>
      <c r="I13" s="65">
        <f>GETPIVOTDATA("[Measures].[Actual Amount]",Infrastructure!$A$6,"[GL Date].[Fiscal]","[GL Date].[Fiscal].[Fiscal Year].&amp;[2016]")</f>
        <v>15197554.73</v>
      </c>
      <c r="J13" s="65">
        <f>GETPIVOTDATA("[Measures].[Actual Amount]",Infrastructure!$A$6,"[GL Date].[Fiscal]","[GL Date].[Fiscal].[Fiscal Year].&amp;[2017]")</f>
        <v>3761935.24</v>
      </c>
      <c r="K13" s="65">
        <f t="shared" si="0"/>
        <v>181702292.38999999</v>
      </c>
    </row>
    <row r="14" spans="1:11" ht="22.5" customHeight="1" x14ac:dyDescent="0.25">
      <c r="A14" s="25" t="s">
        <v>744</v>
      </c>
      <c r="B14" s="66">
        <f>SUM(B3:B13)</f>
        <v>21905956.569999993</v>
      </c>
      <c r="C14" s="66">
        <f t="shared" ref="C14:K14" si="1">SUM(C3:C13)</f>
        <v>34220002.390000001</v>
      </c>
      <c r="D14" s="66">
        <f t="shared" si="1"/>
        <v>47076197.810000002</v>
      </c>
      <c r="E14" s="66">
        <f t="shared" si="1"/>
        <v>43147695.350000001</v>
      </c>
      <c r="F14" s="66">
        <f t="shared" si="1"/>
        <v>61337052.809999995</v>
      </c>
      <c r="G14" s="66">
        <f t="shared" si="1"/>
        <v>109098632.72999999</v>
      </c>
      <c r="H14" s="66">
        <f t="shared" si="1"/>
        <v>111529454.62</v>
      </c>
      <c r="I14" s="66">
        <f t="shared" si="1"/>
        <v>90036133.400000006</v>
      </c>
      <c r="J14" s="66">
        <f t="shared" si="1"/>
        <v>22827468.390000001</v>
      </c>
      <c r="K14" s="66">
        <f t="shared" si="1"/>
        <v>541178594.06999993</v>
      </c>
    </row>
    <row r="15" spans="1:11" ht="10.5" customHeight="1" x14ac:dyDescent="0.25"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spans="1:11" s="6" customFormat="1" ht="22.5" customHeight="1" x14ac:dyDescent="0.25">
      <c r="A16" s="29" t="s">
        <v>748</v>
      </c>
      <c r="B16" s="67">
        <f>GETPIVOTDATA("[Measures].[Actual Amount]",School!$A$6,"[GL Date].[Fiscal]","[GL Date].[Fiscal].[Fiscal Year].&amp;[2009]")</f>
        <v>14528386.200000001</v>
      </c>
      <c r="C16" s="67">
        <f>GETPIVOTDATA("[Measures].[Actual Amount]",School!$A$6,"[GL Date].[Fiscal]","[GL Date].[Fiscal].[Fiscal Year].&amp;[2010]")</f>
        <v>11704160.52</v>
      </c>
      <c r="D16" s="67">
        <f>GETPIVOTDATA("[Measures].[Actual Amount]",School!$A$6,"[GL Date].[Fiscal]","[GL Date].[Fiscal].[Fiscal Year].&amp;[2011]")</f>
        <v>14003786.369999997</v>
      </c>
      <c r="E16" s="67">
        <f>GETPIVOTDATA("[Measures].[Actual Amount]",School!$A$6,"[GL Date].[Fiscal]","[GL Date].[Fiscal].[Fiscal Year].&amp;[2012]")</f>
        <v>14363409.100000001</v>
      </c>
      <c r="F16" s="67">
        <f>GETPIVOTDATA("[Measures].[Actual Amount]",School!$A$6,"[GL Date].[Fiscal]","[GL Date].[Fiscal].[Fiscal Year].&amp;[2013]")</f>
        <v>34232900.710000001</v>
      </c>
      <c r="G16" s="67">
        <f>GETPIVOTDATA("[Measures].[Actual Amount]",School!$A$6,"[GL Date].[Fiscal]","[GL Date].[Fiscal].[Fiscal Year].&amp;[2014]")</f>
        <v>61749365.860000007</v>
      </c>
      <c r="H16" s="67">
        <f>GETPIVOTDATA("[Measures].[Actual Amount]",School!$A$6,"[GL Date].[Fiscal]","[GL Date].[Fiscal].[Fiscal Year].&amp;[2015]")</f>
        <v>70624056.800000027</v>
      </c>
      <c r="I16" s="67">
        <f>GETPIVOTDATA("[Measures].[Actual Amount]",School!$A$6,"[GL Date].[Fiscal]","[GL Date].[Fiscal].[Fiscal Year].&amp;[2016]")</f>
        <v>61686214.210000001</v>
      </c>
      <c r="J16" s="67">
        <f>GETPIVOTDATA("[Measures].[Actual Amount]",School!$A$6,"[GL Date].[Fiscal]","[GL Date].[Fiscal].[Fiscal Year].&amp;[2017]")-GETPIVOTDATA("[Measures].[Actual Amount]",School!$A$6,"[GL Date].[Fiscal]","[GL Date].[Fiscal].[Fiscal Year].&amp;[2017]","[Project].[Project Level Codes and Descriptions]","[Project].[Project Level Codes and Descriptions].[Level 1 - Code And Description].&amp;[65001 - SCHOOL BOND ISSUANCE COSTS]")</f>
        <v>9024079.9000000004</v>
      </c>
      <c r="K16" s="67">
        <f>SUM(B16:J16)</f>
        <v>291916359.67000002</v>
      </c>
    </row>
    <row r="17" spans="1:11" ht="12" customHeight="1" x14ac:dyDescent="0.25"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1" ht="22.5" customHeight="1" thickBot="1" x14ac:dyDescent="0.3">
      <c r="A18" s="26" t="s">
        <v>743</v>
      </c>
      <c r="B18" s="68">
        <f>SUM(B14:B17)</f>
        <v>36434342.769999996</v>
      </c>
      <c r="C18" s="68">
        <f t="shared" ref="C18:K18" si="2">SUM(C14:C17)</f>
        <v>45924162.909999996</v>
      </c>
      <c r="D18" s="68">
        <f t="shared" si="2"/>
        <v>61079984.18</v>
      </c>
      <c r="E18" s="68">
        <f t="shared" si="2"/>
        <v>57511104.450000003</v>
      </c>
      <c r="F18" s="68">
        <f t="shared" si="2"/>
        <v>95569953.519999996</v>
      </c>
      <c r="G18" s="68">
        <f t="shared" si="2"/>
        <v>170847998.59</v>
      </c>
      <c r="H18" s="68">
        <f t="shared" si="2"/>
        <v>182153511.42000002</v>
      </c>
      <c r="I18" s="68">
        <f t="shared" si="2"/>
        <v>151722347.61000001</v>
      </c>
      <c r="J18" s="68">
        <f t="shared" si="2"/>
        <v>31851548.289999999</v>
      </c>
      <c r="K18" s="68">
        <f t="shared" si="2"/>
        <v>833094953.74000001</v>
      </c>
    </row>
    <row r="19" spans="1:1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9.5" thickBot="1" x14ac:dyDescent="0.35">
      <c r="A21" s="81" t="s">
        <v>1351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1:11" ht="45" x14ac:dyDescent="0.25">
      <c r="A22" s="6" t="s">
        <v>747</v>
      </c>
      <c r="B22" s="61" t="s">
        <v>1237</v>
      </c>
      <c r="C22" s="61" t="s">
        <v>1151</v>
      </c>
      <c r="D22" s="61" t="s">
        <v>1238</v>
      </c>
      <c r="E22" s="61" t="s">
        <v>1239</v>
      </c>
      <c r="F22" s="61" t="s">
        <v>1240</v>
      </c>
      <c r="G22" s="61" t="s">
        <v>1241</v>
      </c>
      <c r="H22" s="61" t="s">
        <v>1242</v>
      </c>
      <c r="I22" s="61" t="s">
        <v>1243</v>
      </c>
      <c r="J22" s="61" t="s">
        <v>1244</v>
      </c>
      <c r="K22" s="61" t="s">
        <v>740</v>
      </c>
    </row>
    <row r="23" spans="1:11" ht="22.5" customHeight="1" x14ac:dyDescent="0.25">
      <c r="A23" s="27" t="s">
        <v>745</v>
      </c>
      <c r="B23" s="69">
        <f>'FSA Funding Source'!M36</f>
        <v>26737439.159999996</v>
      </c>
      <c r="C23" s="69">
        <f>'FSA Funding Source'!M37</f>
        <v>0</v>
      </c>
      <c r="D23" s="69">
        <f>'FSA Funding Source'!M38</f>
        <v>8069306.8499999996</v>
      </c>
      <c r="E23" s="69">
        <f>'FSA Funding Source'!M39</f>
        <v>16124.19</v>
      </c>
      <c r="F23" s="69">
        <f>'FSA Funding Source'!M40</f>
        <v>5911932.5200000005</v>
      </c>
      <c r="G23" s="69">
        <f>'FSA Funding Source'!M41</f>
        <v>894447.98</v>
      </c>
      <c r="H23" s="69">
        <f>'FSA Funding Source'!M42</f>
        <v>398757.76000000007</v>
      </c>
      <c r="I23" s="69">
        <f>'FSA Funding Source'!M43</f>
        <v>13890</v>
      </c>
      <c r="J23" s="69">
        <f>'FSA Funding Source'!M44</f>
        <v>20222.48</v>
      </c>
      <c r="K23" s="69">
        <f t="shared" ref="K23:K29" si="3">SUM(B23:J23)</f>
        <v>42062120.93999999</v>
      </c>
    </row>
    <row r="24" spans="1:11" ht="22.5" customHeight="1" x14ac:dyDescent="0.25">
      <c r="A24" s="28" t="s">
        <v>746</v>
      </c>
      <c r="B24" s="70">
        <f>'RSA Funding Source '!M2</f>
        <v>48217855.310000002</v>
      </c>
      <c r="C24" s="70">
        <f>'RSA Funding Source '!M3</f>
        <v>-249489.95999999988</v>
      </c>
      <c r="D24" s="70">
        <f>'RSA Funding Source '!M4</f>
        <v>0</v>
      </c>
      <c r="E24" s="70">
        <f>'RSA Funding Source '!M5</f>
        <v>0</v>
      </c>
      <c r="F24" s="70">
        <f>'RSA Funding Source '!M6</f>
        <v>25027217.590000004</v>
      </c>
      <c r="G24" s="70">
        <f>'RSA Funding Source '!M7</f>
        <v>3250479.64</v>
      </c>
      <c r="H24" s="70">
        <f>'RSA Funding Source '!M8</f>
        <v>0</v>
      </c>
      <c r="I24" s="70">
        <f>'RSA Funding Source '!M9</f>
        <v>50091.56</v>
      </c>
      <c r="J24" s="70">
        <f>'RSA Funding Source '!M10</f>
        <v>229151.04</v>
      </c>
      <c r="K24" s="70">
        <f t="shared" si="3"/>
        <v>76525305.180000007</v>
      </c>
    </row>
    <row r="25" spans="1:11" ht="22.5" customHeight="1" x14ac:dyDescent="0.25">
      <c r="A25" s="28" t="s">
        <v>1077</v>
      </c>
      <c r="B25" s="70">
        <f>'S&amp;W Funding Source'!M2</f>
        <v>158492.26</v>
      </c>
      <c r="C25" s="71">
        <f>'S&amp;W Funding Source'!M3</f>
        <v>0</v>
      </c>
      <c r="D25" s="70">
        <f>'S&amp;W Funding Source'!M4</f>
        <v>0</v>
      </c>
      <c r="E25" s="70">
        <f>'S&amp;W Funding Source'!M5</f>
        <v>8753.41</v>
      </c>
      <c r="F25" s="70">
        <f>'S&amp;W Funding Source'!M6</f>
        <v>816599.09</v>
      </c>
      <c r="G25" s="70">
        <f>'S&amp;W Funding Source'!M7</f>
        <v>2723712.99</v>
      </c>
      <c r="H25" s="70">
        <f>'S&amp;W Funding Source'!M8</f>
        <v>658147.94999999995</v>
      </c>
      <c r="I25" s="70">
        <f>'S&amp;W Funding Source'!M9</f>
        <v>100000</v>
      </c>
      <c r="J25" s="70">
        <f>'S&amp;W Funding Source'!M10</f>
        <v>31697.260000000002</v>
      </c>
      <c r="K25" s="70">
        <f t="shared" si="3"/>
        <v>4497402.96</v>
      </c>
    </row>
    <row r="26" spans="1:11" ht="22.5" customHeight="1" x14ac:dyDescent="0.25">
      <c r="A26" s="28" t="s">
        <v>732</v>
      </c>
      <c r="B26" s="70">
        <f>'Landfill Funding Source'!M2</f>
        <v>2024142.29</v>
      </c>
      <c r="C26" s="71">
        <f>'Landfill Funding Source'!M3</f>
        <v>0</v>
      </c>
      <c r="D26" s="70">
        <f>'Landfill Funding Source'!M4</f>
        <v>0</v>
      </c>
      <c r="E26" s="70">
        <f>'Landfill Funding Source'!M5</f>
        <v>0</v>
      </c>
      <c r="F26" s="70">
        <f>'Landfill Funding Source'!M6</f>
        <v>1363416.52</v>
      </c>
      <c r="G26" s="70">
        <f>'Landfill Funding Source'!M7</f>
        <v>6744559.7800000003</v>
      </c>
      <c r="H26" s="70">
        <f>'Landfill Funding Source'!M8</f>
        <v>0</v>
      </c>
      <c r="I26" s="70">
        <f>'Landfill Funding Source'!M9</f>
        <v>278380.88000000012</v>
      </c>
      <c r="J26" s="70">
        <f>'Landfill Funding Source'!M10</f>
        <v>0</v>
      </c>
      <c r="K26" s="70">
        <f t="shared" si="3"/>
        <v>10410499.470000001</v>
      </c>
    </row>
    <row r="27" spans="1:11" ht="22.5" customHeight="1" x14ac:dyDescent="0.25">
      <c r="A27" s="28" t="s">
        <v>733</v>
      </c>
      <c r="B27" s="70">
        <f>'Amb&amp;Emer Funding Source'!M2</f>
        <v>7741420.7399999984</v>
      </c>
      <c r="C27" s="71">
        <f>'Amb&amp;Emer Funding Source'!M3</f>
        <v>0</v>
      </c>
      <c r="D27" s="70">
        <f>'Amb&amp;Emer Funding Source'!M4</f>
        <v>0</v>
      </c>
      <c r="E27" s="70">
        <f>'Amb&amp;Emer Funding Source'!M5</f>
        <v>9920</v>
      </c>
      <c r="F27" s="70">
        <f>'Amb&amp;Emer Funding Source'!M6</f>
        <v>3645049.0000000005</v>
      </c>
      <c r="G27" s="70">
        <f>'Amb&amp;Emer Funding Source'!M7</f>
        <v>61795.43</v>
      </c>
      <c r="H27" s="70">
        <f>'Amb&amp;Emer Funding Source'!M8</f>
        <v>160791.53999999998</v>
      </c>
      <c r="I27" s="70">
        <f>'Amb&amp;Emer Funding Source'!M9</f>
        <v>0</v>
      </c>
      <c r="J27" s="70">
        <f>'Amb&amp;Emer Funding Source'!M10</f>
        <v>64527.37</v>
      </c>
      <c r="K27" s="70">
        <f t="shared" si="3"/>
        <v>11683504.079999996</v>
      </c>
    </row>
    <row r="28" spans="1:11" ht="22.5" customHeight="1" x14ac:dyDescent="0.25">
      <c r="A28" s="28" t="s">
        <v>734</v>
      </c>
      <c r="B28" s="70">
        <f>'Roads&amp;Bridge Funding Source'!M2</f>
        <v>3164901.4099999997</v>
      </c>
      <c r="C28" s="71">
        <f>'Roads&amp;Bridge Funding Source'!M3</f>
        <v>32581601.909999996</v>
      </c>
      <c r="D28" s="70">
        <f>'Roads&amp;Bridge Funding Source'!M4</f>
        <v>0</v>
      </c>
      <c r="E28" s="70">
        <f>'Roads&amp;Bridge Funding Source'!M5</f>
        <v>0</v>
      </c>
      <c r="F28" s="70">
        <f>'Roads&amp;Bridge Funding Source'!M6</f>
        <v>86897465.190000013</v>
      </c>
      <c r="G28" s="70">
        <f>'Roads&amp;Bridge Funding Source'!M7</f>
        <v>4275579</v>
      </c>
      <c r="H28" s="70">
        <f>'Roads&amp;Bridge Funding Source'!M8</f>
        <v>0</v>
      </c>
      <c r="I28" s="70">
        <f>'Roads&amp;Bridge Funding Source'!M9</f>
        <v>3235222.83</v>
      </c>
      <c r="J28" s="70">
        <f>'Roads&amp;Bridge Funding Source'!M10</f>
        <v>271376.46999999997</v>
      </c>
      <c r="K28" s="70">
        <f t="shared" si="3"/>
        <v>130426146.81</v>
      </c>
    </row>
    <row r="29" spans="1:11" ht="22.5" customHeight="1" x14ac:dyDescent="0.25">
      <c r="A29" s="28" t="s">
        <v>735</v>
      </c>
      <c r="B29" s="70">
        <f>'Boro Fac Funding Source'!M2</f>
        <v>14395805.909999998</v>
      </c>
      <c r="C29" s="71">
        <f>'Boro Fac Funding Source'!M3</f>
        <v>0</v>
      </c>
      <c r="D29" s="70">
        <f>'Boro Fac Funding Source'!M4</f>
        <v>2601226.83</v>
      </c>
      <c r="E29" s="70">
        <f>'Boro Fac Funding Source'!M5</f>
        <v>0</v>
      </c>
      <c r="F29" s="70">
        <f>'Boro Fac Funding Source'!M6</f>
        <v>6463286.3599999994</v>
      </c>
      <c r="G29" s="70">
        <f>'Boro Fac Funding Source'!M7</f>
        <v>0</v>
      </c>
      <c r="H29" s="70">
        <f>'Boro Fac Funding Source'!M8</f>
        <v>4150</v>
      </c>
      <c r="I29" s="70">
        <f>'Boro Fac Funding Source'!M9</f>
        <v>1383750.47</v>
      </c>
      <c r="J29" s="70">
        <f>'Boro Fac Funding Source'!M10</f>
        <v>709769.38</v>
      </c>
      <c r="K29" s="70">
        <f t="shared" si="3"/>
        <v>25557988.949999996</v>
      </c>
    </row>
    <row r="30" spans="1:11" ht="22.5" customHeight="1" x14ac:dyDescent="0.25">
      <c r="A30" s="28" t="s">
        <v>736</v>
      </c>
      <c r="B30" s="70">
        <f>'Culture&amp;Rec Funding Source'!M2</f>
        <v>3470488.6199999996</v>
      </c>
      <c r="C30" s="71">
        <f>'Culture&amp;Rec Funding Source'!M3</f>
        <v>0</v>
      </c>
      <c r="D30" s="70">
        <f>'Culture&amp;Rec Funding Source'!M4</f>
        <v>0</v>
      </c>
      <c r="E30" s="70">
        <f>'Culture&amp;Rec Funding Source'!M5</f>
        <v>0</v>
      </c>
      <c r="F30" s="70">
        <f>'Culture&amp;Rec Funding Source'!M6</f>
        <v>290772.83</v>
      </c>
      <c r="G30" s="70">
        <f>'Culture&amp;Rec Funding Source'!M7</f>
        <v>2620</v>
      </c>
      <c r="H30" s="70">
        <f>'Culture&amp;Rec Funding Source'!M8</f>
        <v>6839.11</v>
      </c>
      <c r="I30" s="70">
        <f>'Culture&amp;Rec Funding Source'!M9</f>
        <v>56109.64</v>
      </c>
      <c r="J30" s="70">
        <f>'Culture&amp;Rec Funding Source'!M10</f>
        <v>178934.62</v>
      </c>
      <c r="K30" s="70">
        <f t="shared" ref="K30:K33" si="4">SUM(B30:J30)</f>
        <v>4005764.82</v>
      </c>
    </row>
    <row r="31" spans="1:11" ht="22.5" customHeight="1" x14ac:dyDescent="0.25">
      <c r="A31" s="28" t="s">
        <v>737</v>
      </c>
      <c r="B31" s="70">
        <f>'Port Funding Source'!M2</f>
        <v>7663743.7500000019</v>
      </c>
      <c r="C31" s="71">
        <f>'Port Funding Source'!M3</f>
        <v>51105</v>
      </c>
      <c r="D31" s="70">
        <f>'Port Funding Source'!M4</f>
        <v>0</v>
      </c>
      <c r="E31" s="70">
        <f>'Port Funding Source'!M5</f>
        <v>0</v>
      </c>
      <c r="F31" s="70">
        <f>'Port Funding Source'!M6</f>
        <v>5825498.2400000002</v>
      </c>
      <c r="G31" s="70">
        <f>'Port Funding Source'!M7</f>
        <v>6449200.3899999997</v>
      </c>
      <c r="H31" s="70">
        <f>'Port Funding Source'!M8</f>
        <v>0</v>
      </c>
      <c r="I31" s="70">
        <f>'Port Funding Source'!M9</f>
        <v>250000</v>
      </c>
      <c r="J31" s="70">
        <f>'Port Funding Source'!M10</f>
        <v>144605.50999999998</v>
      </c>
      <c r="K31" s="70">
        <f t="shared" si="4"/>
        <v>20384152.890000004</v>
      </c>
    </row>
    <row r="32" spans="1:11" ht="22.5" customHeight="1" x14ac:dyDescent="0.25">
      <c r="A32" s="28" t="s">
        <v>738</v>
      </c>
      <c r="B32" s="70">
        <f>'Misc Funding Source'!M2</f>
        <v>21226864.089999996</v>
      </c>
      <c r="C32" s="71">
        <f>'Misc Funding Source'!M3</f>
        <v>0</v>
      </c>
      <c r="D32" s="70">
        <f>'Misc Funding Source'!M4</f>
        <v>0</v>
      </c>
      <c r="E32" s="70">
        <f>'Misc Funding Source'!M5</f>
        <v>0</v>
      </c>
      <c r="F32" s="70">
        <f>'Misc Funding Source'!M6</f>
        <v>2550482.88</v>
      </c>
      <c r="G32" s="70">
        <f>'Misc Funding Source'!M7</f>
        <v>6090074.2599999998</v>
      </c>
      <c r="H32" s="70">
        <f>'Misc Funding Source'!M8</f>
        <v>0</v>
      </c>
      <c r="I32" s="70">
        <f>'Misc Funding Source'!M9</f>
        <v>922836.6100000001</v>
      </c>
      <c r="J32" s="70">
        <f>'Misc Funding Source'!M10</f>
        <v>3133157.7399999998</v>
      </c>
      <c r="K32" s="70">
        <f t="shared" si="4"/>
        <v>33923415.579999998</v>
      </c>
    </row>
    <row r="33" spans="1:11" ht="22.5" customHeight="1" x14ac:dyDescent="0.25">
      <c r="A33" t="s">
        <v>739</v>
      </c>
      <c r="B33" s="72">
        <f>'Infra Funding Source'!M2</f>
        <v>1922729.4900000005</v>
      </c>
      <c r="C33" s="73">
        <f>'Infra Funding Source'!M3</f>
        <v>0</v>
      </c>
      <c r="D33" s="72">
        <f>'Infra Funding Source'!M4</f>
        <v>0</v>
      </c>
      <c r="E33" s="72">
        <f>'Infra Funding Source'!M5</f>
        <v>0</v>
      </c>
      <c r="F33" s="72">
        <f>'Infra Funding Source'!M6</f>
        <v>179486929.89999998</v>
      </c>
      <c r="G33" s="72">
        <f>'Infra Funding Source'!M7</f>
        <v>0</v>
      </c>
      <c r="H33" s="72">
        <f>'Infra Funding Source'!M8</f>
        <v>0</v>
      </c>
      <c r="I33" s="72">
        <f>'Infra Funding Source'!M9</f>
        <v>247633</v>
      </c>
      <c r="J33" s="72">
        <f>'Infra Funding Source'!M10</f>
        <v>45000</v>
      </c>
      <c r="K33" s="70">
        <f t="shared" si="4"/>
        <v>181702292.38999999</v>
      </c>
    </row>
    <row r="34" spans="1:11" ht="22.5" customHeight="1" x14ac:dyDescent="0.25">
      <c r="A34" s="25" t="s">
        <v>744</v>
      </c>
      <c r="B34" s="74">
        <f>SUM(B23:B33)</f>
        <v>136723883.03</v>
      </c>
      <c r="C34" s="74">
        <f t="shared" ref="C34:K34" si="5">SUM(C23:C33)</f>
        <v>32383216.949999996</v>
      </c>
      <c r="D34" s="74">
        <f t="shared" si="5"/>
        <v>10670533.68</v>
      </c>
      <c r="E34" s="74">
        <f t="shared" si="5"/>
        <v>34797.599999999999</v>
      </c>
      <c r="F34" s="74">
        <f t="shared" si="5"/>
        <v>318278650.12</v>
      </c>
      <c r="G34" s="74">
        <f t="shared" si="5"/>
        <v>30492469.469999999</v>
      </c>
      <c r="H34" s="74">
        <f t="shared" si="5"/>
        <v>1228686.3600000001</v>
      </c>
      <c r="I34" s="74">
        <f t="shared" si="5"/>
        <v>6537914.9900000002</v>
      </c>
      <c r="J34" s="74">
        <f t="shared" si="5"/>
        <v>4828441.87</v>
      </c>
      <c r="K34" s="74">
        <f t="shared" si="5"/>
        <v>541178594.06999993</v>
      </c>
    </row>
    <row r="35" spans="1:11" ht="11.25" customHeight="1" x14ac:dyDescent="0.25"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ht="22.5" customHeight="1" x14ac:dyDescent="0.25">
      <c r="A36" s="29" t="s">
        <v>748</v>
      </c>
      <c r="B36" s="75">
        <f>'School Funding Source'!M33</f>
        <v>2033116.4799999995</v>
      </c>
      <c r="C36" s="75">
        <f>'School Funding Source'!M34</f>
        <v>243984101.53999993</v>
      </c>
      <c r="D36" s="76">
        <v>0</v>
      </c>
      <c r="E36" s="76">
        <v>0</v>
      </c>
      <c r="F36" s="76">
        <f>'School Funding Source'!M35+'School Funding Source'!M36+'School Funding Source'!M37</f>
        <v>25189817.799999997</v>
      </c>
      <c r="G36" s="76">
        <v>0</v>
      </c>
      <c r="H36" s="76">
        <v>0</v>
      </c>
      <c r="I36" s="76">
        <f>'School Funding Source'!M38+'School Funding Source'!M39</f>
        <v>20282797.219999999</v>
      </c>
      <c r="J36" s="75">
        <f>'School Funding Source'!M40</f>
        <v>426526.63</v>
      </c>
      <c r="K36" s="75">
        <f>SUM(B36:J36)</f>
        <v>291916359.66999996</v>
      </c>
    </row>
    <row r="37" spans="1:11" ht="12" customHeight="1" x14ac:dyDescent="0.25"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ht="22.5" customHeight="1" thickBot="1" x14ac:dyDescent="0.3">
      <c r="A38" s="26" t="s">
        <v>743</v>
      </c>
      <c r="B38" s="77">
        <f>SUM(B34:B37)</f>
        <v>138756999.50999999</v>
      </c>
      <c r="C38" s="77">
        <f t="shared" ref="C38:K38" si="6">SUM(C34:C37)</f>
        <v>276367318.48999995</v>
      </c>
      <c r="D38" s="77">
        <f t="shared" si="6"/>
        <v>10670533.68</v>
      </c>
      <c r="E38" s="77">
        <f t="shared" si="6"/>
        <v>34797.599999999999</v>
      </c>
      <c r="F38" s="77">
        <f t="shared" si="6"/>
        <v>343468467.92000002</v>
      </c>
      <c r="G38" s="77">
        <f t="shared" si="6"/>
        <v>30492469.469999999</v>
      </c>
      <c r="H38" s="77">
        <f t="shared" si="6"/>
        <v>1228686.3600000001</v>
      </c>
      <c r="I38" s="77">
        <f t="shared" si="6"/>
        <v>26820712.210000001</v>
      </c>
      <c r="J38" s="77">
        <f t="shared" si="6"/>
        <v>5254968.5</v>
      </c>
      <c r="K38" s="77">
        <f t="shared" si="6"/>
        <v>833094953.73999989</v>
      </c>
    </row>
    <row r="39" spans="1:11" ht="22.5" customHeight="1" x14ac:dyDescent="0.25"/>
    <row r="40" spans="1:11" ht="22.5" customHeight="1" x14ac:dyDescent="0.25"/>
    <row r="41" spans="1:11" ht="22.5" customHeight="1" x14ac:dyDescent="0.25"/>
  </sheetData>
  <mergeCells count="2">
    <mergeCell ref="A1:K1"/>
    <mergeCell ref="A21:K21"/>
  </mergeCells>
  <pageMargins left="0.45" right="0.45" top="0.5" bottom="0.75" header="0.3" footer="0.3"/>
  <pageSetup paperSize="5" scale="86" fitToHeight="0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1"/>
  <sheetViews>
    <sheetView zoomScaleNormal="100" workbookViewId="0">
      <selection activeCell="B305" sqref="B305"/>
    </sheetView>
  </sheetViews>
  <sheetFormatPr defaultRowHeight="15" x14ac:dyDescent="0.25"/>
  <cols>
    <col min="1" max="1" width="67.85546875" style="11" bestFit="1" customWidth="1"/>
    <col min="2" max="11" width="16.140625" style="11" customWidth="1"/>
    <col min="12" max="13" width="10.7109375" style="11" bestFit="1" customWidth="1"/>
    <col min="14" max="15" width="11.42578125" style="11" bestFit="1" customWidth="1"/>
    <col min="16" max="17" width="10.140625" style="11" bestFit="1" customWidth="1"/>
    <col min="18" max="18" width="10.42578125" style="11" customWidth="1"/>
    <col min="19" max="19" width="9.7109375" style="11" bestFit="1" customWidth="1"/>
    <col min="20" max="21" width="14.140625" style="11" bestFit="1" customWidth="1"/>
    <col min="22" max="22" width="11.7109375" style="11" bestFit="1" customWidth="1"/>
    <col min="23" max="23" width="13.7109375" style="11" bestFit="1" customWidth="1"/>
    <col min="24" max="25" width="8.7109375" style="11" bestFit="1" customWidth="1"/>
    <col min="26" max="26" width="12.7109375" style="11" bestFit="1" customWidth="1"/>
    <col min="27" max="27" width="9.7109375" style="11" bestFit="1" customWidth="1"/>
    <col min="28" max="28" width="10.140625" style="11" bestFit="1" customWidth="1"/>
    <col min="29" max="29" width="13.7109375" style="11" bestFit="1" customWidth="1"/>
    <col min="30" max="30" width="8.7109375" style="11" bestFit="1" customWidth="1"/>
    <col min="31" max="31" width="12.5703125" style="11" bestFit="1" customWidth="1"/>
    <col min="32" max="32" width="10.140625" style="11" bestFit="1" customWidth="1"/>
    <col min="33" max="33" width="8.7109375" style="11" bestFit="1" customWidth="1"/>
    <col min="34" max="34" width="12.5703125" style="11" bestFit="1" customWidth="1"/>
    <col min="35" max="36" width="11.140625" style="11" bestFit="1" customWidth="1"/>
    <col min="37" max="37" width="10.42578125" style="11" bestFit="1" customWidth="1"/>
    <col min="38" max="38" width="11.140625" style="11" bestFit="1" customWidth="1"/>
    <col min="39" max="39" width="12.5703125" style="11" bestFit="1" customWidth="1"/>
    <col min="40" max="40" width="10.140625" style="11" bestFit="1" customWidth="1"/>
    <col min="41" max="41" width="11.140625" style="11" bestFit="1" customWidth="1"/>
    <col min="42" max="42" width="8.7109375" style="11" bestFit="1" customWidth="1"/>
    <col min="43" max="43" width="11.140625" style="11" bestFit="1" customWidth="1"/>
    <col min="44" max="44" width="14.140625" style="11" bestFit="1" customWidth="1"/>
    <col min="45" max="45" width="44.28515625" style="11" bestFit="1" customWidth="1"/>
    <col min="46" max="46" width="38.7109375" style="11" bestFit="1" customWidth="1"/>
    <col min="47" max="47" width="34.28515625" style="11" bestFit="1" customWidth="1"/>
    <col min="48" max="48" width="47.7109375" style="11" bestFit="1" customWidth="1"/>
    <col min="49" max="49" width="42.140625" style="11" bestFit="1" customWidth="1"/>
    <col min="50" max="50" width="34.7109375" style="11" bestFit="1" customWidth="1"/>
    <col min="51" max="51" width="33.140625" style="11" bestFit="1" customWidth="1"/>
    <col min="52" max="52" width="44.140625" style="11" bestFit="1" customWidth="1"/>
    <col min="53" max="53" width="39" style="11" bestFit="1" customWidth="1"/>
    <col min="54" max="54" width="36" style="11" bestFit="1" customWidth="1"/>
    <col min="55" max="55" width="48.7109375" style="11" bestFit="1" customWidth="1"/>
    <col min="56" max="56" width="35.42578125" style="11" bestFit="1" customWidth="1"/>
    <col min="57" max="57" width="52.5703125" style="11" bestFit="1" customWidth="1"/>
    <col min="58" max="58" width="42.28515625" style="11" bestFit="1" customWidth="1"/>
    <col min="59" max="59" width="48.140625" style="11" bestFit="1" customWidth="1"/>
    <col min="60" max="60" width="54.7109375" style="11" bestFit="1" customWidth="1"/>
    <col min="61" max="61" width="36.5703125" style="11" bestFit="1" customWidth="1"/>
    <col min="62" max="62" width="45.28515625" style="11" bestFit="1" customWidth="1"/>
    <col min="63" max="63" width="49.7109375" style="11" bestFit="1" customWidth="1"/>
    <col min="64" max="64" width="27.85546875" style="11" bestFit="1" customWidth="1"/>
    <col min="65" max="65" width="38.28515625" style="11" bestFit="1" customWidth="1"/>
    <col min="66" max="66" width="29.140625" style="11" bestFit="1" customWidth="1"/>
    <col min="67" max="67" width="35.28515625" style="11" bestFit="1" customWidth="1"/>
    <col min="68" max="68" width="40.7109375" style="11" bestFit="1" customWidth="1"/>
    <col min="69" max="69" width="39.28515625" style="11" bestFit="1" customWidth="1"/>
    <col min="70" max="70" width="39.7109375" style="11" bestFit="1" customWidth="1"/>
    <col min="71" max="71" width="43.42578125" style="11" bestFit="1" customWidth="1"/>
    <col min="72" max="72" width="30.5703125" style="11" bestFit="1" customWidth="1"/>
    <col min="73" max="73" width="48.28515625" style="11" bestFit="1" customWidth="1"/>
    <col min="74" max="74" width="44" style="11" bestFit="1" customWidth="1"/>
    <col min="75" max="75" width="29.5703125" style="11" bestFit="1" customWidth="1"/>
    <col min="76" max="76" width="43.140625" style="11" bestFit="1" customWidth="1"/>
    <col min="77" max="77" width="51.28515625" style="11" bestFit="1" customWidth="1"/>
    <col min="78" max="78" width="48.28515625" style="11" bestFit="1" customWidth="1"/>
    <col min="79" max="79" width="35.140625" style="11" bestFit="1" customWidth="1"/>
    <col min="80" max="80" width="42" style="11" bestFit="1" customWidth="1"/>
    <col min="81" max="81" width="45.5703125" style="11" bestFit="1" customWidth="1"/>
    <col min="82" max="82" width="49.42578125" style="11" bestFit="1" customWidth="1"/>
    <col min="83" max="83" width="42" style="11" bestFit="1" customWidth="1"/>
    <col min="84" max="84" width="40.42578125" style="11" bestFit="1" customWidth="1"/>
    <col min="85" max="85" width="43.7109375" style="11" bestFit="1" customWidth="1"/>
    <col min="86" max="86" width="40.5703125" style="11" bestFit="1" customWidth="1"/>
    <col min="87" max="87" width="39.28515625" style="11" bestFit="1" customWidth="1"/>
    <col min="88" max="88" width="46.85546875" style="11" bestFit="1" customWidth="1"/>
    <col min="89" max="89" width="41.28515625" style="11" bestFit="1" customWidth="1"/>
    <col min="90" max="90" width="37.5703125" style="11" bestFit="1" customWidth="1"/>
    <col min="91" max="91" width="42.5703125" style="11" bestFit="1" customWidth="1"/>
    <col min="92" max="92" width="39.140625" style="11" bestFit="1" customWidth="1"/>
    <col min="93" max="93" width="44.140625" style="11" bestFit="1" customWidth="1"/>
    <col min="94" max="94" width="50" style="11" bestFit="1" customWidth="1"/>
    <col min="95" max="95" width="52.140625" style="11" bestFit="1" customWidth="1"/>
    <col min="96" max="96" width="54.28515625" style="11" bestFit="1" customWidth="1"/>
    <col min="97" max="97" width="53.28515625" style="11" bestFit="1" customWidth="1"/>
    <col min="98" max="98" width="36.28515625" style="11" bestFit="1" customWidth="1"/>
    <col min="99" max="99" width="52.7109375" style="11" bestFit="1" customWidth="1"/>
    <col min="100" max="100" width="52.28515625" style="11" bestFit="1" customWidth="1"/>
    <col min="101" max="101" width="50.7109375" style="11" bestFit="1" customWidth="1"/>
    <col min="102" max="102" width="51.85546875" style="11" bestFit="1" customWidth="1"/>
    <col min="103" max="103" width="49.140625" style="11" bestFit="1" customWidth="1"/>
    <col min="104" max="104" width="41.28515625" style="11" bestFit="1" customWidth="1"/>
    <col min="105" max="105" width="48.7109375" style="11" bestFit="1" customWidth="1"/>
    <col min="106" max="106" width="50.7109375" style="11" bestFit="1" customWidth="1"/>
    <col min="107" max="107" width="44" style="11" bestFit="1" customWidth="1"/>
    <col min="108" max="109" width="42.28515625" style="11" bestFit="1" customWidth="1"/>
    <col min="110" max="110" width="62.28515625" style="11" bestFit="1" customWidth="1"/>
    <col min="111" max="111" width="33.7109375" style="11" bestFit="1" customWidth="1"/>
    <col min="112" max="112" width="28.28515625" style="11" bestFit="1" customWidth="1"/>
    <col min="113" max="113" width="42.5703125" style="11" bestFit="1" customWidth="1"/>
    <col min="114" max="114" width="50.85546875" style="11" bestFit="1" customWidth="1"/>
    <col min="115" max="115" width="53.5703125" style="11" bestFit="1" customWidth="1"/>
    <col min="116" max="116" width="46.140625" style="11" bestFit="1" customWidth="1"/>
    <col min="117" max="117" width="53.7109375" style="11" bestFit="1" customWidth="1"/>
    <col min="118" max="118" width="49" style="11" bestFit="1" customWidth="1"/>
    <col min="119" max="119" width="36.140625" style="11" bestFit="1" customWidth="1"/>
    <col min="120" max="120" width="37.85546875" style="11" bestFit="1" customWidth="1"/>
    <col min="121" max="121" width="39.140625" style="11" bestFit="1" customWidth="1"/>
    <col min="122" max="122" width="37.28515625" style="11" bestFit="1" customWidth="1"/>
    <col min="123" max="123" width="59" style="11" bestFit="1" customWidth="1"/>
    <col min="124" max="124" width="27.28515625" style="11" bestFit="1" customWidth="1"/>
    <col min="125" max="125" width="42.42578125" style="11" bestFit="1" customWidth="1"/>
    <col min="126" max="126" width="42.7109375" style="11" bestFit="1" customWidth="1"/>
    <col min="127" max="127" width="52.28515625" style="11" bestFit="1" customWidth="1"/>
    <col min="128" max="128" width="37.42578125" style="11" bestFit="1" customWidth="1"/>
    <col min="129" max="129" width="39.5703125" style="11" bestFit="1" customWidth="1"/>
    <col min="130" max="130" width="36.5703125" style="11" bestFit="1" customWidth="1"/>
    <col min="131" max="131" width="14.140625" style="11" bestFit="1" customWidth="1"/>
    <col min="132" max="16384" width="9.140625" style="11"/>
  </cols>
  <sheetData>
    <row r="1" spans="1:11" ht="45" x14ac:dyDescent="0.25">
      <c r="A1" s="9" t="s">
        <v>1</v>
      </c>
      <c r="B1" s="10" t="s" vm="5">
        <v>302</v>
      </c>
      <c r="D1" s="6" t="s">
        <v>1194</v>
      </c>
    </row>
    <row r="2" spans="1:11" x14ac:dyDescent="0.25">
      <c r="A2" s="9" t="s">
        <v>2</v>
      </c>
      <c r="B2" s="11" t="s" vm="1">
        <v>3</v>
      </c>
    </row>
    <row r="3" spans="1:11" x14ac:dyDescent="0.25">
      <c r="A3" s="9" t="s">
        <v>4</v>
      </c>
      <c r="B3" s="11" t="s" vm="2">
        <v>5</v>
      </c>
    </row>
    <row r="4" spans="1:11" x14ac:dyDescent="0.25">
      <c r="A4" s="9" t="s">
        <v>6</v>
      </c>
      <c r="B4" s="11" t="s" vm="3">
        <v>7</v>
      </c>
    </row>
    <row r="6" spans="1:11" x14ac:dyDescent="0.25">
      <c r="A6" s="9" t="s">
        <v>8</v>
      </c>
      <c r="B6" s="12" t="s">
        <v>742</v>
      </c>
      <c r="C6" s="13"/>
      <c r="D6" s="13"/>
      <c r="E6" s="13"/>
      <c r="F6" s="13"/>
      <c r="G6" s="13"/>
      <c r="H6" s="13"/>
      <c r="I6" s="13"/>
      <c r="J6" s="13"/>
      <c r="K6" s="13"/>
    </row>
    <row r="7" spans="1:11" ht="27.75" customHeight="1" x14ac:dyDescent="0.25">
      <c r="A7" s="9" t="s">
        <v>205</v>
      </c>
      <c r="B7" s="21" t="s">
        <v>17</v>
      </c>
      <c r="C7" s="21" t="s">
        <v>16</v>
      </c>
      <c r="D7" s="21" t="s">
        <v>15</v>
      </c>
      <c r="E7" s="21" t="s">
        <v>14</v>
      </c>
      <c r="F7" s="21" t="s">
        <v>13</v>
      </c>
      <c r="G7" s="21" t="s">
        <v>12</v>
      </c>
      <c r="H7" s="21" t="s">
        <v>11</v>
      </c>
      <c r="I7" s="21" t="s">
        <v>10</v>
      </c>
      <c r="J7" s="21" t="s">
        <v>0</v>
      </c>
      <c r="K7" s="21" t="s">
        <v>9</v>
      </c>
    </row>
    <row r="8" spans="1:11" x14ac:dyDescent="0.25">
      <c r="A8" s="14" t="s">
        <v>206</v>
      </c>
      <c r="B8" s="34"/>
      <c r="C8" s="33">
        <v>128250</v>
      </c>
      <c r="D8" s="34"/>
      <c r="E8" s="34"/>
      <c r="F8" s="34"/>
      <c r="G8" s="34"/>
      <c r="H8" s="34"/>
      <c r="I8" s="34"/>
      <c r="J8" s="34"/>
      <c r="K8" s="33">
        <v>128250</v>
      </c>
    </row>
    <row r="9" spans="1:11" x14ac:dyDescent="0.25">
      <c r="A9" s="35" t="s">
        <v>761</v>
      </c>
      <c r="B9" s="41"/>
      <c r="C9" s="42">
        <v>128250</v>
      </c>
      <c r="D9" s="43"/>
      <c r="E9" s="43"/>
      <c r="F9" s="43"/>
      <c r="G9" s="43"/>
      <c r="H9" s="43"/>
      <c r="I9" s="43"/>
      <c r="J9" s="43"/>
      <c r="K9" s="44">
        <v>128250</v>
      </c>
    </row>
    <row r="10" spans="1:11" x14ac:dyDescent="0.25">
      <c r="A10" s="14" t="s">
        <v>207</v>
      </c>
      <c r="B10" s="34"/>
      <c r="C10" s="33">
        <v>15276.16</v>
      </c>
      <c r="D10" s="33">
        <v>9711.9700000000012</v>
      </c>
      <c r="E10" s="33">
        <v>1580</v>
      </c>
      <c r="F10" s="34"/>
      <c r="G10" s="34"/>
      <c r="H10" s="34"/>
      <c r="I10" s="34"/>
      <c r="J10" s="34"/>
      <c r="K10" s="33">
        <v>26568.13</v>
      </c>
    </row>
    <row r="11" spans="1:11" x14ac:dyDescent="0.25">
      <c r="A11" s="35" t="s">
        <v>761</v>
      </c>
      <c r="B11" s="41"/>
      <c r="C11" s="42">
        <v>15276.16</v>
      </c>
      <c r="D11" s="42">
        <v>9711.9700000000012</v>
      </c>
      <c r="E11" s="42">
        <v>1580</v>
      </c>
      <c r="F11" s="43"/>
      <c r="G11" s="43"/>
      <c r="H11" s="43"/>
      <c r="I11" s="43"/>
      <c r="J11" s="43"/>
      <c r="K11" s="44">
        <v>26568.13</v>
      </c>
    </row>
    <row r="12" spans="1:11" x14ac:dyDescent="0.25">
      <c r="A12" s="14" t="s">
        <v>208</v>
      </c>
      <c r="B12" s="34"/>
      <c r="C12" s="34"/>
      <c r="D12" s="33">
        <v>14500</v>
      </c>
      <c r="E12" s="33">
        <v>275500</v>
      </c>
      <c r="F12" s="34"/>
      <c r="G12" s="34"/>
      <c r="H12" s="34"/>
      <c r="I12" s="34"/>
      <c r="J12" s="34"/>
      <c r="K12" s="33">
        <v>290000</v>
      </c>
    </row>
    <row r="13" spans="1:11" x14ac:dyDescent="0.25">
      <c r="A13" s="35" t="s">
        <v>776</v>
      </c>
      <c r="B13" s="41"/>
      <c r="C13" s="43"/>
      <c r="D13" s="42">
        <v>14500</v>
      </c>
      <c r="E13" s="42">
        <v>275500</v>
      </c>
      <c r="F13" s="43"/>
      <c r="G13" s="43"/>
      <c r="H13" s="43"/>
      <c r="I13" s="43"/>
      <c r="J13" s="43"/>
      <c r="K13" s="44">
        <v>290000</v>
      </c>
    </row>
    <row r="14" spans="1:11" x14ac:dyDescent="0.25">
      <c r="A14" s="14" t="s">
        <v>209</v>
      </c>
      <c r="B14" s="34"/>
      <c r="C14" s="34"/>
      <c r="D14" s="34"/>
      <c r="E14" s="33">
        <v>3750</v>
      </c>
      <c r="F14" s="33">
        <v>62416.09</v>
      </c>
      <c r="G14" s="33">
        <v>0</v>
      </c>
      <c r="H14" s="33">
        <v>8833.91</v>
      </c>
      <c r="I14" s="34"/>
      <c r="J14" s="34"/>
      <c r="K14" s="33">
        <v>75000</v>
      </c>
    </row>
    <row r="15" spans="1:11" x14ac:dyDescent="0.25">
      <c r="A15" s="35" t="s">
        <v>777</v>
      </c>
      <c r="B15" s="41"/>
      <c r="C15" s="43"/>
      <c r="D15" s="43"/>
      <c r="E15" s="42">
        <v>3750</v>
      </c>
      <c r="F15" s="42">
        <v>62416.09</v>
      </c>
      <c r="G15" s="42">
        <v>0</v>
      </c>
      <c r="H15" s="42">
        <v>8833.91</v>
      </c>
      <c r="I15" s="43"/>
      <c r="J15" s="43"/>
      <c r="K15" s="44">
        <v>75000</v>
      </c>
    </row>
    <row r="16" spans="1:11" x14ac:dyDescent="0.25">
      <c r="A16" s="14" t="s">
        <v>210</v>
      </c>
      <c r="B16" s="34"/>
      <c r="C16" s="34"/>
      <c r="D16" s="34"/>
      <c r="E16" s="34"/>
      <c r="F16" s="33">
        <v>1000</v>
      </c>
      <c r="G16" s="34"/>
      <c r="H16" s="34"/>
      <c r="I16" s="34"/>
      <c r="J16" s="34"/>
      <c r="K16" s="33">
        <v>1000</v>
      </c>
    </row>
    <row r="17" spans="1:11" x14ac:dyDescent="0.25">
      <c r="A17" s="35" t="s">
        <v>814</v>
      </c>
      <c r="B17" s="41"/>
      <c r="C17" s="43"/>
      <c r="D17" s="43"/>
      <c r="E17" s="43"/>
      <c r="F17" s="42">
        <v>1000</v>
      </c>
      <c r="G17" s="43"/>
      <c r="H17" s="43"/>
      <c r="I17" s="43"/>
      <c r="J17" s="43"/>
      <c r="K17" s="44">
        <v>1000</v>
      </c>
    </row>
    <row r="18" spans="1:11" x14ac:dyDescent="0.25">
      <c r="A18" s="14" t="s">
        <v>211</v>
      </c>
      <c r="B18" s="33">
        <v>22100</v>
      </c>
      <c r="C18" s="33">
        <v>17449.25</v>
      </c>
      <c r="D18" s="33">
        <v>1500</v>
      </c>
      <c r="E18" s="33">
        <v>23287.989999999998</v>
      </c>
      <c r="F18" s="33">
        <v>4058.02</v>
      </c>
      <c r="G18" s="33">
        <v>1152.56</v>
      </c>
      <c r="H18" s="33">
        <v>1.43</v>
      </c>
      <c r="I18" s="34"/>
      <c r="J18" s="33">
        <v>610832.9</v>
      </c>
      <c r="K18" s="33">
        <v>680382.15</v>
      </c>
    </row>
    <row r="19" spans="1:11" x14ac:dyDescent="0.25">
      <c r="A19" s="35" t="s">
        <v>815</v>
      </c>
      <c r="B19" s="41"/>
      <c r="C19" s="43"/>
      <c r="D19" s="43"/>
      <c r="E19" s="43"/>
      <c r="F19" s="43"/>
      <c r="G19" s="43"/>
      <c r="H19" s="43"/>
      <c r="I19" s="43"/>
      <c r="J19" s="42">
        <v>610832.9</v>
      </c>
      <c r="K19" s="44">
        <v>610832.9</v>
      </c>
    </row>
    <row r="20" spans="1:11" x14ac:dyDescent="0.25">
      <c r="A20" s="35" t="s">
        <v>816</v>
      </c>
      <c r="B20" s="45">
        <v>22100</v>
      </c>
      <c r="C20" s="42">
        <v>17449.25</v>
      </c>
      <c r="D20" s="42">
        <v>0</v>
      </c>
      <c r="E20" s="43"/>
      <c r="F20" s="43"/>
      <c r="G20" s="43"/>
      <c r="H20" s="43"/>
      <c r="I20" s="43"/>
      <c r="J20" s="43"/>
      <c r="K20" s="44">
        <v>39549.25</v>
      </c>
    </row>
    <row r="21" spans="1:11" x14ac:dyDescent="0.25">
      <c r="A21" s="35" t="s">
        <v>776</v>
      </c>
      <c r="B21" s="41"/>
      <c r="C21" s="43"/>
      <c r="D21" s="42">
        <v>1500</v>
      </c>
      <c r="E21" s="42">
        <v>23287.989999999998</v>
      </c>
      <c r="F21" s="42">
        <v>4058.02</v>
      </c>
      <c r="G21" s="42">
        <v>1152.56</v>
      </c>
      <c r="H21" s="42">
        <v>1.43</v>
      </c>
      <c r="I21" s="43"/>
      <c r="J21" s="43"/>
      <c r="K21" s="44">
        <v>30000</v>
      </c>
    </row>
    <row r="22" spans="1:11" x14ac:dyDescent="0.25">
      <c r="A22" s="14" t="s">
        <v>212</v>
      </c>
      <c r="B22" s="34"/>
      <c r="C22" s="34"/>
      <c r="D22" s="34"/>
      <c r="E22" s="34"/>
      <c r="F22" s="33">
        <v>25355.91</v>
      </c>
      <c r="G22" s="33">
        <v>35172.82</v>
      </c>
      <c r="H22" s="33">
        <v>26597.439999999999</v>
      </c>
      <c r="I22" s="33">
        <v>6852</v>
      </c>
      <c r="J22" s="33">
        <v>1521.83</v>
      </c>
      <c r="K22" s="33">
        <v>95500</v>
      </c>
    </row>
    <row r="23" spans="1:11" x14ac:dyDescent="0.25">
      <c r="A23" s="35" t="s">
        <v>814</v>
      </c>
      <c r="B23" s="41"/>
      <c r="C23" s="43"/>
      <c r="D23" s="43"/>
      <c r="E23" s="43"/>
      <c r="F23" s="42">
        <v>25355.91</v>
      </c>
      <c r="G23" s="42">
        <v>12706.82</v>
      </c>
      <c r="H23" s="42">
        <v>19063.439999999999</v>
      </c>
      <c r="I23" s="42">
        <v>6852</v>
      </c>
      <c r="J23" s="42">
        <v>1521.83</v>
      </c>
      <c r="K23" s="44">
        <v>65500</v>
      </c>
    </row>
    <row r="24" spans="1:11" x14ac:dyDescent="0.25">
      <c r="A24" s="35" t="s">
        <v>783</v>
      </c>
      <c r="B24" s="41"/>
      <c r="C24" s="43"/>
      <c r="D24" s="43"/>
      <c r="E24" s="43"/>
      <c r="F24" s="43"/>
      <c r="G24" s="42">
        <v>22466</v>
      </c>
      <c r="H24" s="42">
        <v>7534</v>
      </c>
      <c r="I24" s="43"/>
      <c r="J24" s="43"/>
      <c r="K24" s="44">
        <v>30000</v>
      </c>
    </row>
    <row r="25" spans="1:11" x14ac:dyDescent="0.25">
      <c r="A25" s="14" t="s">
        <v>213</v>
      </c>
      <c r="B25" s="33">
        <v>6109.32</v>
      </c>
      <c r="C25" s="33">
        <v>1041.93</v>
      </c>
      <c r="D25" s="33">
        <v>375</v>
      </c>
      <c r="E25" s="33">
        <v>7125</v>
      </c>
      <c r="F25" s="34"/>
      <c r="G25" s="34"/>
      <c r="H25" s="34"/>
      <c r="I25" s="34"/>
      <c r="J25" s="34"/>
      <c r="K25" s="33">
        <v>14651.25</v>
      </c>
    </row>
    <row r="26" spans="1:11" x14ac:dyDescent="0.25">
      <c r="A26" s="35" t="s">
        <v>775</v>
      </c>
      <c r="B26" s="41"/>
      <c r="C26" s="42">
        <v>26.83</v>
      </c>
      <c r="D26" s="43"/>
      <c r="E26" s="43"/>
      <c r="F26" s="43"/>
      <c r="G26" s="43"/>
      <c r="H26" s="43"/>
      <c r="I26" s="43"/>
      <c r="J26" s="43"/>
      <c r="K26" s="44">
        <v>26.83</v>
      </c>
    </row>
    <row r="27" spans="1:11" x14ac:dyDescent="0.25">
      <c r="A27" s="35" t="s">
        <v>761</v>
      </c>
      <c r="B27" s="45">
        <v>6109.32</v>
      </c>
      <c r="C27" s="42">
        <v>1015.1</v>
      </c>
      <c r="D27" s="43"/>
      <c r="E27" s="43"/>
      <c r="F27" s="43"/>
      <c r="G27" s="43"/>
      <c r="H27" s="43"/>
      <c r="I27" s="43"/>
      <c r="J27" s="43"/>
      <c r="K27" s="44">
        <v>7124.42</v>
      </c>
    </row>
    <row r="28" spans="1:11" x14ac:dyDescent="0.25">
      <c r="A28" s="35" t="s">
        <v>776</v>
      </c>
      <c r="B28" s="41"/>
      <c r="C28" s="43"/>
      <c r="D28" s="42">
        <v>375</v>
      </c>
      <c r="E28" s="42">
        <v>7125</v>
      </c>
      <c r="F28" s="43"/>
      <c r="G28" s="43"/>
      <c r="H28" s="43"/>
      <c r="I28" s="43"/>
      <c r="J28" s="43"/>
      <c r="K28" s="44">
        <v>7500</v>
      </c>
    </row>
    <row r="29" spans="1:11" x14ac:dyDescent="0.25">
      <c r="A29" s="14" t="s">
        <v>214</v>
      </c>
      <c r="B29" s="34"/>
      <c r="C29" s="34"/>
      <c r="D29" s="34"/>
      <c r="E29" s="33">
        <v>13802.48</v>
      </c>
      <c r="F29" s="33">
        <v>16218.22</v>
      </c>
      <c r="G29" s="34"/>
      <c r="H29" s="33">
        <v>7059.31</v>
      </c>
      <c r="I29" s="33">
        <v>14796.48</v>
      </c>
      <c r="J29" s="33">
        <v>6916.9100000000008</v>
      </c>
      <c r="K29" s="33">
        <v>58793.400000000009</v>
      </c>
    </row>
    <row r="30" spans="1:11" x14ac:dyDescent="0.25">
      <c r="A30" s="35" t="s">
        <v>777</v>
      </c>
      <c r="B30" s="41"/>
      <c r="C30" s="43"/>
      <c r="D30" s="43"/>
      <c r="E30" s="42">
        <v>13802.48</v>
      </c>
      <c r="F30" s="42">
        <v>14718.22</v>
      </c>
      <c r="G30" s="43"/>
      <c r="H30" s="42">
        <v>1479.3000000000002</v>
      </c>
      <c r="I30" s="43"/>
      <c r="J30" s="43"/>
      <c r="K30" s="44">
        <v>30000</v>
      </c>
    </row>
    <row r="31" spans="1:11" x14ac:dyDescent="0.25">
      <c r="A31" s="35" t="s">
        <v>814</v>
      </c>
      <c r="B31" s="41"/>
      <c r="C31" s="43"/>
      <c r="D31" s="43"/>
      <c r="E31" s="43"/>
      <c r="F31" s="42">
        <v>1500</v>
      </c>
      <c r="G31" s="43"/>
      <c r="H31" s="42">
        <v>5580.01</v>
      </c>
      <c r="I31" s="42">
        <v>14796.48</v>
      </c>
      <c r="J31" s="42">
        <v>6916.9100000000008</v>
      </c>
      <c r="K31" s="44">
        <v>28793.399999999998</v>
      </c>
    </row>
    <row r="32" spans="1:11" x14ac:dyDescent="0.25">
      <c r="A32" s="14" t="s">
        <v>215</v>
      </c>
      <c r="B32" s="34"/>
      <c r="C32" s="34"/>
      <c r="D32" s="34"/>
      <c r="E32" s="34"/>
      <c r="F32" s="33">
        <v>467869.69</v>
      </c>
      <c r="G32" s="33">
        <v>554243.15999999992</v>
      </c>
      <c r="H32" s="33">
        <v>227887.15</v>
      </c>
      <c r="I32" s="34"/>
      <c r="J32" s="34"/>
      <c r="K32" s="33">
        <v>1250000</v>
      </c>
    </row>
    <row r="33" spans="1:11" x14ac:dyDescent="0.25">
      <c r="A33" s="35" t="s">
        <v>814</v>
      </c>
      <c r="B33" s="41"/>
      <c r="C33" s="43"/>
      <c r="D33" s="43"/>
      <c r="E33" s="43"/>
      <c r="F33" s="42">
        <v>467869.69</v>
      </c>
      <c r="G33" s="42">
        <v>32130</v>
      </c>
      <c r="H33" s="42">
        <v>0.31</v>
      </c>
      <c r="I33" s="43"/>
      <c r="J33" s="43"/>
      <c r="K33" s="44">
        <v>500000</v>
      </c>
    </row>
    <row r="34" spans="1:11" x14ac:dyDescent="0.25">
      <c r="A34" s="35" t="s">
        <v>817</v>
      </c>
      <c r="B34" s="41"/>
      <c r="C34" s="43"/>
      <c r="D34" s="43"/>
      <c r="E34" s="43"/>
      <c r="F34" s="43"/>
      <c r="G34" s="42">
        <v>522113.16</v>
      </c>
      <c r="H34" s="42">
        <v>227886.84</v>
      </c>
      <c r="I34" s="43"/>
      <c r="J34" s="43"/>
      <c r="K34" s="44">
        <v>750000</v>
      </c>
    </row>
    <row r="35" spans="1:11" x14ac:dyDescent="0.25">
      <c r="A35" s="14" t="s">
        <v>216</v>
      </c>
      <c r="B35" s="34"/>
      <c r="C35" s="34"/>
      <c r="D35" s="34"/>
      <c r="E35" s="34"/>
      <c r="F35" s="33">
        <v>3000</v>
      </c>
      <c r="G35" s="33">
        <v>69982.31</v>
      </c>
      <c r="H35" s="33">
        <v>63381.569999999992</v>
      </c>
      <c r="I35" s="33">
        <v>24930</v>
      </c>
      <c r="J35" s="33">
        <v>0</v>
      </c>
      <c r="K35" s="33">
        <v>161293.88</v>
      </c>
    </row>
    <row r="36" spans="1:11" x14ac:dyDescent="0.25">
      <c r="A36" s="35" t="s">
        <v>814</v>
      </c>
      <c r="B36" s="41"/>
      <c r="C36" s="43"/>
      <c r="D36" s="43"/>
      <c r="E36" s="43"/>
      <c r="F36" s="42">
        <v>3000</v>
      </c>
      <c r="G36" s="42">
        <v>19613.77</v>
      </c>
      <c r="H36" s="42">
        <v>37386.229999999996</v>
      </c>
      <c r="I36" s="43"/>
      <c r="J36" s="43"/>
      <c r="K36" s="44">
        <v>60000</v>
      </c>
    </row>
    <row r="37" spans="1:11" x14ac:dyDescent="0.25">
      <c r="A37" s="35" t="s">
        <v>783</v>
      </c>
      <c r="B37" s="41"/>
      <c r="C37" s="43"/>
      <c r="D37" s="43"/>
      <c r="E37" s="43"/>
      <c r="F37" s="43"/>
      <c r="G37" s="42">
        <v>50368.54</v>
      </c>
      <c r="H37" s="42">
        <v>25995.34</v>
      </c>
      <c r="I37" s="42">
        <v>24930</v>
      </c>
      <c r="J37" s="42">
        <v>0</v>
      </c>
      <c r="K37" s="44">
        <v>101293.88</v>
      </c>
    </row>
    <row r="38" spans="1:11" x14ac:dyDescent="0.25">
      <c r="A38" s="14" t="s">
        <v>217</v>
      </c>
      <c r="B38" s="34"/>
      <c r="C38" s="34"/>
      <c r="D38" s="34"/>
      <c r="E38" s="34"/>
      <c r="F38" s="33">
        <v>3750</v>
      </c>
      <c r="G38" s="34"/>
      <c r="H38" s="34"/>
      <c r="I38" s="33">
        <v>20598.3</v>
      </c>
      <c r="J38" s="34"/>
      <c r="K38" s="33">
        <v>24348.3</v>
      </c>
    </row>
    <row r="39" spans="1:11" x14ac:dyDescent="0.25">
      <c r="A39" s="35" t="s">
        <v>814</v>
      </c>
      <c r="B39" s="41"/>
      <c r="C39" s="43"/>
      <c r="D39" s="43"/>
      <c r="E39" s="43"/>
      <c r="F39" s="42">
        <v>3750</v>
      </c>
      <c r="G39" s="43"/>
      <c r="H39" s="43"/>
      <c r="I39" s="42">
        <v>20598.3</v>
      </c>
      <c r="J39" s="43"/>
      <c r="K39" s="44">
        <v>24348.3</v>
      </c>
    </row>
    <row r="40" spans="1:11" x14ac:dyDescent="0.25">
      <c r="A40" s="14" t="s">
        <v>218</v>
      </c>
      <c r="B40" s="34"/>
      <c r="C40" s="34"/>
      <c r="D40" s="34"/>
      <c r="E40" s="34"/>
      <c r="F40" s="33">
        <v>40216.19</v>
      </c>
      <c r="G40" s="33">
        <v>45957.56</v>
      </c>
      <c r="H40" s="33">
        <v>28495.72</v>
      </c>
      <c r="I40" s="34"/>
      <c r="J40" s="33">
        <v>0</v>
      </c>
      <c r="K40" s="33">
        <v>114669.47</v>
      </c>
    </row>
    <row r="41" spans="1:11" x14ac:dyDescent="0.25">
      <c r="A41" s="35" t="s">
        <v>814</v>
      </c>
      <c r="B41" s="41"/>
      <c r="C41" s="43"/>
      <c r="D41" s="43"/>
      <c r="E41" s="43"/>
      <c r="F41" s="42">
        <v>40216.19</v>
      </c>
      <c r="G41" s="42">
        <v>43707.56</v>
      </c>
      <c r="H41" s="42">
        <v>0</v>
      </c>
      <c r="I41" s="43"/>
      <c r="J41" s="42">
        <v>0</v>
      </c>
      <c r="K41" s="44">
        <v>83923.75</v>
      </c>
    </row>
    <row r="42" spans="1:11" x14ac:dyDescent="0.25">
      <c r="A42" s="35" t="s">
        <v>783</v>
      </c>
      <c r="B42" s="41"/>
      <c r="C42" s="43"/>
      <c r="D42" s="43"/>
      <c r="E42" s="43"/>
      <c r="F42" s="43"/>
      <c r="G42" s="42">
        <v>2250</v>
      </c>
      <c r="H42" s="42">
        <v>28495.72</v>
      </c>
      <c r="I42" s="43"/>
      <c r="J42" s="43"/>
      <c r="K42" s="44">
        <v>30745.72</v>
      </c>
    </row>
    <row r="43" spans="1:11" x14ac:dyDescent="0.25">
      <c r="A43" s="14" t="s">
        <v>219</v>
      </c>
      <c r="B43" s="34"/>
      <c r="C43" s="34"/>
      <c r="D43" s="34"/>
      <c r="E43" s="34"/>
      <c r="F43" s="33">
        <v>2250</v>
      </c>
      <c r="G43" s="33">
        <v>23095.879999999997</v>
      </c>
      <c r="H43" s="34"/>
      <c r="I43" s="34"/>
      <c r="J43" s="34"/>
      <c r="K43" s="33">
        <v>25345.879999999997</v>
      </c>
    </row>
    <row r="44" spans="1:11" x14ac:dyDescent="0.25">
      <c r="A44" s="35" t="s">
        <v>814</v>
      </c>
      <c r="B44" s="41"/>
      <c r="C44" s="43"/>
      <c r="D44" s="43"/>
      <c r="E44" s="43"/>
      <c r="F44" s="42">
        <v>2250</v>
      </c>
      <c r="G44" s="42">
        <v>21345.879999999997</v>
      </c>
      <c r="H44" s="43"/>
      <c r="I44" s="43"/>
      <c r="J44" s="43"/>
      <c r="K44" s="44">
        <v>23595.879999999997</v>
      </c>
    </row>
    <row r="45" spans="1:11" x14ac:dyDescent="0.25">
      <c r="A45" s="35" t="s">
        <v>783</v>
      </c>
      <c r="B45" s="41"/>
      <c r="C45" s="43"/>
      <c r="D45" s="43"/>
      <c r="E45" s="43"/>
      <c r="F45" s="43"/>
      <c r="G45" s="42">
        <v>1750</v>
      </c>
      <c r="H45" s="43"/>
      <c r="I45" s="43"/>
      <c r="J45" s="43"/>
      <c r="K45" s="44">
        <v>1750</v>
      </c>
    </row>
    <row r="46" spans="1:11" x14ac:dyDescent="0.25">
      <c r="A46" s="14" t="s">
        <v>220</v>
      </c>
      <c r="B46" s="33">
        <v>5694</v>
      </c>
      <c r="C46" s="33">
        <v>1116.05</v>
      </c>
      <c r="D46" s="33">
        <v>7500</v>
      </c>
      <c r="E46" s="34"/>
      <c r="F46" s="33">
        <v>8151</v>
      </c>
      <c r="G46" s="33">
        <v>1250</v>
      </c>
      <c r="H46" s="34"/>
      <c r="I46" s="33">
        <v>14023.990000000002</v>
      </c>
      <c r="J46" s="34"/>
      <c r="K46" s="33">
        <v>37735.040000000001</v>
      </c>
    </row>
    <row r="47" spans="1:11" x14ac:dyDescent="0.25">
      <c r="A47" s="35" t="s">
        <v>761</v>
      </c>
      <c r="B47" s="45">
        <v>5694</v>
      </c>
      <c r="C47" s="42">
        <v>1116.05</v>
      </c>
      <c r="D47" s="43"/>
      <c r="E47" s="43"/>
      <c r="F47" s="43"/>
      <c r="G47" s="43"/>
      <c r="H47" s="43"/>
      <c r="I47" s="43"/>
      <c r="J47" s="43"/>
      <c r="K47" s="44">
        <v>6810.05</v>
      </c>
    </row>
    <row r="48" spans="1:11" x14ac:dyDescent="0.25">
      <c r="A48" s="35" t="s">
        <v>776</v>
      </c>
      <c r="B48" s="41"/>
      <c r="C48" s="43"/>
      <c r="D48" s="42">
        <v>7500</v>
      </c>
      <c r="E48" s="43"/>
      <c r="F48" s="43"/>
      <c r="G48" s="43"/>
      <c r="H48" s="43"/>
      <c r="I48" s="43"/>
      <c r="J48" s="43"/>
      <c r="K48" s="44">
        <v>7500</v>
      </c>
    </row>
    <row r="49" spans="1:11" x14ac:dyDescent="0.25">
      <c r="A49" s="35" t="s">
        <v>814</v>
      </c>
      <c r="B49" s="41"/>
      <c r="C49" s="43"/>
      <c r="D49" s="43"/>
      <c r="E49" s="43"/>
      <c r="F49" s="42">
        <v>8151</v>
      </c>
      <c r="G49" s="42">
        <v>0</v>
      </c>
      <c r="H49" s="43"/>
      <c r="I49" s="42">
        <v>14023.990000000002</v>
      </c>
      <c r="J49" s="43"/>
      <c r="K49" s="44">
        <v>22174.99</v>
      </c>
    </row>
    <row r="50" spans="1:11" x14ac:dyDescent="0.25">
      <c r="A50" s="35" t="s">
        <v>783</v>
      </c>
      <c r="B50" s="41"/>
      <c r="C50" s="43"/>
      <c r="D50" s="43"/>
      <c r="E50" s="43"/>
      <c r="F50" s="43"/>
      <c r="G50" s="42">
        <v>1250</v>
      </c>
      <c r="H50" s="43"/>
      <c r="I50" s="43"/>
      <c r="J50" s="43"/>
      <c r="K50" s="44">
        <v>1250</v>
      </c>
    </row>
    <row r="51" spans="1:11" x14ac:dyDescent="0.25">
      <c r="A51" s="14" t="s">
        <v>221</v>
      </c>
      <c r="B51" s="34"/>
      <c r="C51" s="33">
        <v>57.769999999999996</v>
      </c>
      <c r="D51" s="34"/>
      <c r="E51" s="34"/>
      <c r="F51" s="33">
        <v>4753.1900000000005</v>
      </c>
      <c r="G51" s="33">
        <v>216.85</v>
      </c>
      <c r="H51" s="33">
        <v>0</v>
      </c>
      <c r="I51" s="33">
        <v>29.96</v>
      </c>
      <c r="J51" s="34"/>
      <c r="K51" s="33">
        <v>5057.7700000000013</v>
      </c>
    </row>
    <row r="52" spans="1:11" x14ac:dyDescent="0.25">
      <c r="A52" s="35" t="s">
        <v>775</v>
      </c>
      <c r="B52" s="41"/>
      <c r="C52" s="42">
        <v>57.769999999999996</v>
      </c>
      <c r="D52" s="43"/>
      <c r="E52" s="43"/>
      <c r="F52" s="43"/>
      <c r="G52" s="43"/>
      <c r="H52" s="43"/>
      <c r="I52" s="43"/>
      <c r="J52" s="43"/>
      <c r="K52" s="44">
        <v>57.769999999999996</v>
      </c>
    </row>
    <row r="53" spans="1:11" x14ac:dyDescent="0.25">
      <c r="A53" s="35" t="s">
        <v>814</v>
      </c>
      <c r="B53" s="41"/>
      <c r="C53" s="43"/>
      <c r="D53" s="43"/>
      <c r="E53" s="43"/>
      <c r="F53" s="42">
        <v>4753.1900000000005</v>
      </c>
      <c r="G53" s="42">
        <v>216.85</v>
      </c>
      <c r="H53" s="42">
        <v>0</v>
      </c>
      <c r="I53" s="42">
        <v>29.96</v>
      </c>
      <c r="J53" s="43"/>
      <c r="K53" s="44">
        <v>5000.0000000000009</v>
      </c>
    </row>
    <row r="54" spans="1:11" x14ac:dyDescent="0.25">
      <c r="A54" s="14" t="s">
        <v>222</v>
      </c>
      <c r="B54" s="33">
        <v>17256.73</v>
      </c>
      <c r="C54" s="33">
        <v>1</v>
      </c>
      <c r="D54" s="33">
        <v>8000</v>
      </c>
      <c r="E54" s="33">
        <v>14551.679999999998</v>
      </c>
      <c r="F54" s="33">
        <v>30493.58</v>
      </c>
      <c r="G54" s="33">
        <v>1803.96</v>
      </c>
      <c r="H54" s="33">
        <v>0.02</v>
      </c>
      <c r="I54" s="33">
        <v>9877.76</v>
      </c>
      <c r="J54" s="34"/>
      <c r="K54" s="33">
        <v>81984.73</v>
      </c>
    </row>
    <row r="55" spans="1:11" x14ac:dyDescent="0.25">
      <c r="A55" s="35" t="s">
        <v>788</v>
      </c>
      <c r="B55" s="45">
        <v>17256.73</v>
      </c>
      <c r="C55" s="42">
        <v>1</v>
      </c>
      <c r="D55" s="43"/>
      <c r="E55" s="43"/>
      <c r="F55" s="43"/>
      <c r="G55" s="43"/>
      <c r="H55" s="43"/>
      <c r="I55" s="43"/>
      <c r="J55" s="43"/>
      <c r="K55" s="44">
        <v>17257.73</v>
      </c>
    </row>
    <row r="56" spans="1:11" x14ac:dyDescent="0.25">
      <c r="A56" s="35" t="s">
        <v>775</v>
      </c>
      <c r="B56" s="41"/>
      <c r="C56" s="43"/>
      <c r="D56" s="42">
        <v>7125</v>
      </c>
      <c r="E56" s="43"/>
      <c r="F56" s="43"/>
      <c r="G56" s="43"/>
      <c r="H56" s="43"/>
      <c r="I56" s="43"/>
      <c r="J56" s="43"/>
      <c r="K56" s="44">
        <v>7125</v>
      </c>
    </row>
    <row r="57" spans="1:11" x14ac:dyDescent="0.25">
      <c r="A57" s="35" t="s">
        <v>776</v>
      </c>
      <c r="B57" s="41"/>
      <c r="C57" s="43"/>
      <c r="D57" s="42">
        <v>875</v>
      </c>
      <c r="E57" s="42">
        <v>14551.679999999998</v>
      </c>
      <c r="F57" s="42">
        <v>1310.3399999999999</v>
      </c>
      <c r="G57" s="42">
        <v>762.96</v>
      </c>
      <c r="H57" s="42">
        <v>0.02</v>
      </c>
      <c r="I57" s="43"/>
      <c r="J57" s="43"/>
      <c r="K57" s="44">
        <v>17499.999999999996</v>
      </c>
    </row>
    <row r="58" spans="1:11" x14ac:dyDescent="0.25">
      <c r="A58" s="35" t="s">
        <v>814</v>
      </c>
      <c r="B58" s="41"/>
      <c r="C58" s="43"/>
      <c r="D58" s="43"/>
      <c r="E58" s="43"/>
      <c r="F58" s="42">
        <v>29183.24</v>
      </c>
      <c r="G58" s="42">
        <v>476</v>
      </c>
      <c r="H58" s="43"/>
      <c r="I58" s="42">
        <v>5340.76</v>
      </c>
      <c r="J58" s="43"/>
      <c r="K58" s="44">
        <v>35000</v>
      </c>
    </row>
    <row r="59" spans="1:11" x14ac:dyDescent="0.25">
      <c r="A59" s="35" t="s">
        <v>783</v>
      </c>
      <c r="B59" s="41"/>
      <c r="C59" s="43"/>
      <c r="D59" s="43"/>
      <c r="E59" s="43"/>
      <c r="F59" s="43"/>
      <c r="G59" s="42">
        <v>565</v>
      </c>
      <c r="H59" s="43"/>
      <c r="I59" s="42">
        <v>4537</v>
      </c>
      <c r="J59" s="43"/>
      <c r="K59" s="44">
        <v>5102</v>
      </c>
    </row>
    <row r="60" spans="1:11" x14ac:dyDescent="0.25">
      <c r="A60" s="14" t="s">
        <v>223</v>
      </c>
      <c r="B60" s="33">
        <v>105233.26999999999</v>
      </c>
      <c r="C60" s="33">
        <v>14277.89</v>
      </c>
      <c r="D60" s="34"/>
      <c r="E60" s="34"/>
      <c r="F60" s="33">
        <v>388.84</v>
      </c>
      <c r="G60" s="34"/>
      <c r="H60" s="34"/>
      <c r="I60" s="34"/>
      <c r="J60" s="34"/>
      <c r="K60" s="33">
        <v>119899.99999999999</v>
      </c>
    </row>
    <row r="61" spans="1:11" x14ac:dyDescent="0.25">
      <c r="A61" s="35" t="s">
        <v>818</v>
      </c>
      <c r="B61" s="45">
        <v>45333.27</v>
      </c>
      <c r="C61" s="42">
        <v>14277.89</v>
      </c>
      <c r="D61" s="43"/>
      <c r="E61" s="43"/>
      <c r="F61" s="42">
        <v>388.84</v>
      </c>
      <c r="G61" s="43"/>
      <c r="H61" s="43"/>
      <c r="I61" s="43"/>
      <c r="J61" s="43"/>
      <c r="K61" s="44">
        <v>59999.999999999993</v>
      </c>
    </row>
    <row r="62" spans="1:11" x14ac:dyDescent="0.25">
      <c r="A62" s="35" t="s">
        <v>788</v>
      </c>
      <c r="B62" s="45">
        <v>59900</v>
      </c>
      <c r="C62" s="42">
        <v>0</v>
      </c>
      <c r="D62" s="43"/>
      <c r="E62" s="43"/>
      <c r="F62" s="43"/>
      <c r="G62" s="43"/>
      <c r="H62" s="43"/>
      <c r="I62" s="43"/>
      <c r="J62" s="43"/>
      <c r="K62" s="44">
        <v>59900</v>
      </c>
    </row>
    <row r="63" spans="1:11" x14ac:dyDescent="0.25">
      <c r="A63" s="14" t="s">
        <v>224</v>
      </c>
      <c r="B63" s="33">
        <v>1915.99</v>
      </c>
      <c r="C63" s="33">
        <v>583.29999999999995</v>
      </c>
      <c r="D63" s="33">
        <v>7472.23</v>
      </c>
      <c r="E63" s="33">
        <v>27.770000000000003</v>
      </c>
      <c r="F63" s="33">
        <v>30000</v>
      </c>
      <c r="G63" s="33">
        <v>30206.400000000001</v>
      </c>
      <c r="H63" s="33">
        <v>43403.05</v>
      </c>
      <c r="I63" s="34"/>
      <c r="J63" s="33">
        <v>1390.55</v>
      </c>
      <c r="K63" s="33">
        <v>114999.29000000002</v>
      </c>
    </row>
    <row r="64" spans="1:11" x14ac:dyDescent="0.25">
      <c r="A64" s="35" t="s">
        <v>788</v>
      </c>
      <c r="B64" s="41"/>
      <c r="C64" s="42">
        <v>574.24</v>
      </c>
      <c r="D64" s="43"/>
      <c r="E64" s="43"/>
      <c r="F64" s="43"/>
      <c r="G64" s="43"/>
      <c r="H64" s="43"/>
      <c r="I64" s="43"/>
      <c r="J64" s="43"/>
      <c r="K64" s="44">
        <v>574.24</v>
      </c>
    </row>
    <row r="65" spans="1:11" x14ac:dyDescent="0.25">
      <c r="A65" s="35" t="s">
        <v>761</v>
      </c>
      <c r="B65" s="45">
        <v>1915.99</v>
      </c>
      <c r="C65" s="42">
        <v>9.06</v>
      </c>
      <c r="D65" s="43"/>
      <c r="E65" s="43"/>
      <c r="F65" s="43"/>
      <c r="G65" s="43"/>
      <c r="H65" s="43"/>
      <c r="I65" s="43"/>
      <c r="J65" s="43"/>
      <c r="K65" s="44">
        <v>1925.05</v>
      </c>
    </row>
    <row r="66" spans="1:11" x14ac:dyDescent="0.25">
      <c r="A66" s="35" t="s">
        <v>776</v>
      </c>
      <c r="B66" s="41"/>
      <c r="C66" s="43"/>
      <c r="D66" s="42">
        <v>7472.23</v>
      </c>
      <c r="E66" s="42">
        <v>27.770000000000003</v>
      </c>
      <c r="F66" s="43"/>
      <c r="G66" s="43"/>
      <c r="H66" s="43"/>
      <c r="I66" s="43"/>
      <c r="J66" s="43"/>
      <c r="K66" s="44">
        <v>7500</v>
      </c>
    </row>
    <row r="67" spans="1:11" x14ac:dyDescent="0.25">
      <c r="A67" s="35" t="s">
        <v>814</v>
      </c>
      <c r="B67" s="41"/>
      <c r="C67" s="43"/>
      <c r="D67" s="43"/>
      <c r="E67" s="43"/>
      <c r="F67" s="42">
        <v>30000</v>
      </c>
      <c r="G67" s="43"/>
      <c r="H67" s="43"/>
      <c r="I67" s="43"/>
      <c r="J67" s="43"/>
      <c r="K67" s="44">
        <v>30000</v>
      </c>
    </row>
    <row r="68" spans="1:11" x14ac:dyDescent="0.25">
      <c r="A68" s="35" t="s">
        <v>783</v>
      </c>
      <c r="B68" s="41"/>
      <c r="C68" s="43"/>
      <c r="D68" s="43"/>
      <c r="E68" s="43"/>
      <c r="F68" s="43"/>
      <c r="G68" s="42">
        <v>30206.400000000001</v>
      </c>
      <c r="H68" s="42">
        <v>43403.05</v>
      </c>
      <c r="I68" s="43"/>
      <c r="J68" s="42">
        <v>1390.55</v>
      </c>
      <c r="K68" s="44">
        <v>75000</v>
      </c>
    </row>
    <row r="69" spans="1:11" x14ac:dyDescent="0.25">
      <c r="A69" s="14" t="s">
        <v>225</v>
      </c>
      <c r="B69" s="33">
        <v>7645.9699999999993</v>
      </c>
      <c r="C69" s="33">
        <v>252.52</v>
      </c>
      <c r="D69" s="33">
        <v>7498.14</v>
      </c>
      <c r="E69" s="33">
        <v>1.86</v>
      </c>
      <c r="F69" s="34"/>
      <c r="G69" s="34"/>
      <c r="H69" s="34"/>
      <c r="I69" s="34"/>
      <c r="J69" s="34"/>
      <c r="K69" s="33">
        <v>15398.49</v>
      </c>
    </row>
    <row r="70" spans="1:11" x14ac:dyDescent="0.25">
      <c r="A70" s="35" t="s">
        <v>775</v>
      </c>
      <c r="B70" s="45">
        <v>650</v>
      </c>
      <c r="C70" s="42">
        <v>125.97</v>
      </c>
      <c r="D70" s="43"/>
      <c r="E70" s="43"/>
      <c r="F70" s="43"/>
      <c r="G70" s="43"/>
      <c r="H70" s="43"/>
      <c r="I70" s="43"/>
      <c r="J70" s="43"/>
      <c r="K70" s="44">
        <v>775.97</v>
      </c>
    </row>
    <row r="71" spans="1:11" x14ac:dyDescent="0.25">
      <c r="A71" s="35" t="s">
        <v>761</v>
      </c>
      <c r="B71" s="45">
        <v>6995.9699999999993</v>
      </c>
      <c r="C71" s="42">
        <v>126.55000000000001</v>
      </c>
      <c r="D71" s="43"/>
      <c r="E71" s="43"/>
      <c r="F71" s="43"/>
      <c r="G71" s="43"/>
      <c r="H71" s="43"/>
      <c r="I71" s="43"/>
      <c r="J71" s="43"/>
      <c r="K71" s="44">
        <v>7122.5199999999995</v>
      </c>
    </row>
    <row r="72" spans="1:11" x14ac:dyDescent="0.25">
      <c r="A72" s="35" t="s">
        <v>776</v>
      </c>
      <c r="B72" s="41"/>
      <c r="C72" s="43"/>
      <c r="D72" s="42">
        <v>7498.14</v>
      </c>
      <c r="E72" s="42">
        <v>1.86</v>
      </c>
      <c r="F72" s="43"/>
      <c r="G72" s="43"/>
      <c r="H72" s="43"/>
      <c r="I72" s="43"/>
      <c r="J72" s="43"/>
      <c r="K72" s="44">
        <v>7500</v>
      </c>
    </row>
    <row r="73" spans="1:11" x14ac:dyDescent="0.25">
      <c r="A73" s="14" t="s">
        <v>226</v>
      </c>
      <c r="B73" s="34"/>
      <c r="C73" s="33">
        <v>151211.35</v>
      </c>
      <c r="D73" s="33">
        <v>13942</v>
      </c>
      <c r="E73" s="34"/>
      <c r="F73" s="34"/>
      <c r="G73" s="34"/>
      <c r="H73" s="34"/>
      <c r="I73" s="34"/>
      <c r="J73" s="34"/>
      <c r="K73" s="33">
        <v>165153.35</v>
      </c>
    </row>
    <row r="74" spans="1:11" x14ac:dyDescent="0.25">
      <c r="A74" s="35" t="s">
        <v>788</v>
      </c>
      <c r="B74" s="41"/>
      <c r="C74" s="42">
        <v>60367.5</v>
      </c>
      <c r="D74" s="42">
        <v>5035.8500000000004</v>
      </c>
      <c r="E74" s="43"/>
      <c r="F74" s="43"/>
      <c r="G74" s="43"/>
      <c r="H74" s="43"/>
      <c r="I74" s="43"/>
      <c r="J74" s="43"/>
      <c r="K74" s="44">
        <v>65403.35</v>
      </c>
    </row>
    <row r="75" spans="1:11" x14ac:dyDescent="0.25">
      <c r="A75" s="35" t="s">
        <v>819</v>
      </c>
      <c r="B75" s="41"/>
      <c r="C75" s="42">
        <v>90843.85</v>
      </c>
      <c r="D75" s="42">
        <v>8906.15</v>
      </c>
      <c r="E75" s="43"/>
      <c r="F75" s="43"/>
      <c r="G75" s="43"/>
      <c r="H75" s="43"/>
      <c r="I75" s="43"/>
      <c r="J75" s="43"/>
      <c r="K75" s="44">
        <v>99750</v>
      </c>
    </row>
    <row r="76" spans="1:11" x14ac:dyDescent="0.25">
      <c r="A76" s="14" t="s">
        <v>227</v>
      </c>
      <c r="B76" s="33">
        <v>7041.62</v>
      </c>
      <c r="C76" s="33">
        <v>0</v>
      </c>
      <c r="D76" s="33">
        <v>7451.74</v>
      </c>
      <c r="E76" s="33">
        <v>48.26</v>
      </c>
      <c r="F76" s="33">
        <v>25000</v>
      </c>
      <c r="G76" s="33">
        <v>3166.4699999999993</v>
      </c>
      <c r="H76" s="33">
        <v>2.31</v>
      </c>
      <c r="I76" s="34"/>
      <c r="J76" s="34"/>
      <c r="K76" s="33">
        <v>42710.400000000001</v>
      </c>
    </row>
    <row r="77" spans="1:11" x14ac:dyDescent="0.25">
      <c r="A77" s="35" t="s">
        <v>761</v>
      </c>
      <c r="B77" s="45">
        <v>7041.62</v>
      </c>
      <c r="C77" s="42">
        <v>0</v>
      </c>
      <c r="D77" s="43"/>
      <c r="E77" s="43"/>
      <c r="F77" s="43"/>
      <c r="G77" s="43"/>
      <c r="H77" s="43"/>
      <c r="I77" s="43"/>
      <c r="J77" s="43"/>
      <c r="K77" s="44">
        <v>7041.62</v>
      </c>
    </row>
    <row r="78" spans="1:11" x14ac:dyDescent="0.25">
      <c r="A78" s="35" t="s">
        <v>776</v>
      </c>
      <c r="B78" s="41"/>
      <c r="C78" s="43"/>
      <c r="D78" s="42">
        <v>7451.74</v>
      </c>
      <c r="E78" s="42">
        <v>48.26</v>
      </c>
      <c r="F78" s="43"/>
      <c r="G78" s="43"/>
      <c r="H78" s="43"/>
      <c r="I78" s="43"/>
      <c r="J78" s="43"/>
      <c r="K78" s="44">
        <v>7500</v>
      </c>
    </row>
    <row r="79" spans="1:11" x14ac:dyDescent="0.25">
      <c r="A79" s="35" t="s">
        <v>814</v>
      </c>
      <c r="B79" s="41"/>
      <c r="C79" s="43"/>
      <c r="D79" s="43"/>
      <c r="E79" s="43"/>
      <c r="F79" s="42">
        <v>25000</v>
      </c>
      <c r="G79" s="42">
        <v>-1831.22</v>
      </c>
      <c r="H79" s="43"/>
      <c r="I79" s="43"/>
      <c r="J79" s="43"/>
      <c r="K79" s="44">
        <v>23168.78</v>
      </c>
    </row>
    <row r="80" spans="1:11" x14ac:dyDescent="0.25">
      <c r="A80" s="35" t="s">
        <v>783</v>
      </c>
      <c r="B80" s="41"/>
      <c r="C80" s="43"/>
      <c r="D80" s="43"/>
      <c r="E80" s="43"/>
      <c r="F80" s="43"/>
      <c r="G80" s="42">
        <v>4997.6899999999996</v>
      </c>
      <c r="H80" s="42">
        <v>2.31</v>
      </c>
      <c r="I80" s="43"/>
      <c r="J80" s="43"/>
      <c r="K80" s="44">
        <v>5000</v>
      </c>
    </row>
    <row r="81" spans="1:11" x14ac:dyDescent="0.25">
      <c r="A81" s="14" t="s">
        <v>228</v>
      </c>
      <c r="B81" s="33">
        <v>20375</v>
      </c>
      <c r="C81" s="33">
        <v>4900</v>
      </c>
      <c r="D81" s="34"/>
      <c r="E81" s="34"/>
      <c r="F81" s="34"/>
      <c r="G81" s="34"/>
      <c r="H81" s="34"/>
      <c r="I81" s="34"/>
      <c r="J81" s="34"/>
      <c r="K81" s="33">
        <v>25275</v>
      </c>
    </row>
    <row r="82" spans="1:11" x14ac:dyDescent="0.25">
      <c r="A82" s="35" t="s">
        <v>820</v>
      </c>
      <c r="B82" s="45">
        <v>20375</v>
      </c>
      <c r="C82" s="42">
        <v>4900</v>
      </c>
      <c r="D82" s="43"/>
      <c r="E82" s="43"/>
      <c r="F82" s="43"/>
      <c r="G82" s="43"/>
      <c r="H82" s="43"/>
      <c r="I82" s="43"/>
      <c r="J82" s="43"/>
      <c r="K82" s="44">
        <v>25275</v>
      </c>
    </row>
    <row r="83" spans="1:11" x14ac:dyDescent="0.25">
      <c r="A83" s="14" t="s">
        <v>229</v>
      </c>
      <c r="B83" s="34"/>
      <c r="C83" s="34"/>
      <c r="D83" s="34"/>
      <c r="E83" s="34"/>
      <c r="F83" s="33">
        <v>323518.68</v>
      </c>
      <c r="G83" s="33">
        <v>262610.34999999998</v>
      </c>
      <c r="H83" s="33">
        <v>201602.16999999998</v>
      </c>
      <c r="I83" s="33">
        <v>138544.85</v>
      </c>
      <c r="J83" s="33">
        <v>83753.509999999995</v>
      </c>
      <c r="K83" s="33">
        <v>1010029.5599999999</v>
      </c>
    </row>
    <row r="84" spans="1:11" x14ac:dyDescent="0.25">
      <c r="A84" s="35" t="s">
        <v>814</v>
      </c>
      <c r="B84" s="41"/>
      <c r="C84" s="43"/>
      <c r="D84" s="43"/>
      <c r="E84" s="43"/>
      <c r="F84" s="42">
        <v>323518.68</v>
      </c>
      <c r="G84" s="42">
        <v>76481</v>
      </c>
      <c r="H84" s="42">
        <v>0.32</v>
      </c>
      <c r="I84" s="43"/>
      <c r="J84" s="43"/>
      <c r="K84" s="44">
        <v>400000</v>
      </c>
    </row>
    <row r="85" spans="1:11" x14ac:dyDescent="0.25">
      <c r="A85" s="35" t="s">
        <v>811</v>
      </c>
      <c r="B85" s="41"/>
      <c r="C85" s="43"/>
      <c r="D85" s="43"/>
      <c r="E85" s="43"/>
      <c r="F85" s="43"/>
      <c r="G85" s="42">
        <v>186129.35</v>
      </c>
      <c r="H85" s="42">
        <v>201601.84999999998</v>
      </c>
      <c r="I85" s="42">
        <v>138544.85</v>
      </c>
      <c r="J85" s="42">
        <v>83753.509999999995</v>
      </c>
      <c r="K85" s="44">
        <v>610029.55999999994</v>
      </c>
    </row>
    <row r="86" spans="1:11" x14ac:dyDescent="0.25">
      <c r="A86" s="14" t="s">
        <v>230</v>
      </c>
      <c r="B86" s="34"/>
      <c r="C86" s="34"/>
      <c r="D86" s="34"/>
      <c r="E86" s="34"/>
      <c r="F86" s="33">
        <v>384686.4</v>
      </c>
      <c r="G86" s="33">
        <v>144503.63</v>
      </c>
      <c r="H86" s="33">
        <v>220654.89</v>
      </c>
      <c r="I86" s="33">
        <v>152242.05000000002</v>
      </c>
      <c r="J86" s="33">
        <v>9190.83</v>
      </c>
      <c r="K86" s="33">
        <v>911277.8</v>
      </c>
    </row>
    <row r="87" spans="1:11" x14ac:dyDescent="0.25">
      <c r="A87" s="35" t="s">
        <v>814</v>
      </c>
      <c r="B87" s="41"/>
      <c r="C87" s="43"/>
      <c r="D87" s="43"/>
      <c r="E87" s="43"/>
      <c r="F87" s="42">
        <v>384686.4</v>
      </c>
      <c r="G87" s="42">
        <v>19788.57</v>
      </c>
      <c r="H87" s="42">
        <v>14247.38</v>
      </c>
      <c r="I87" s="42">
        <v>6777.65</v>
      </c>
      <c r="J87" s="43"/>
      <c r="K87" s="44">
        <v>425500.00000000006</v>
      </c>
    </row>
    <row r="88" spans="1:11" x14ac:dyDescent="0.25">
      <c r="A88" s="35" t="s">
        <v>783</v>
      </c>
      <c r="B88" s="41"/>
      <c r="C88" s="43"/>
      <c r="D88" s="43"/>
      <c r="E88" s="43"/>
      <c r="F88" s="43"/>
      <c r="G88" s="42">
        <v>124715.06</v>
      </c>
      <c r="H88" s="42">
        <v>206407.51</v>
      </c>
      <c r="I88" s="42">
        <v>145464.40000000002</v>
      </c>
      <c r="J88" s="42">
        <v>9190.83</v>
      </c>
      <c r="K88" s="44">
        <v>485777.80000000005</v>
      </c>
    </row>
    <row r="89" spans="1:11" x14ac:dyDescent="0.25">
      <c r="A89" s="14" t="s">
        <v>231</v>
      </c>
      <c r="B89" s="34"/>
      <c r="C89" s="34"/>
      <c r="D89" s="34"/>
      <c r="E89" s="34"/>
      <c r="F89" s="33">
        <v>404654.14</v>
      </c>
      <c r="G89" s="33">
        <v>61819.66</v>
      </c>
      <c r="H89" s="33">
        <v>13846.59</v>
      </c>
      <c r="I89" s="33">
        <v>19679.61</v>
      </c>
      <c r="J89" s="34"/>
      <c r="K89" s="33">
        <v>500000.00000000006</v>
      </c>
    </row>
    <row r="90" spans="1:11" x14ac:dyDescent="0.25">
      <c r="A90" s="35" t="s">
        <v>814</v>
      </c>
      <c r="B90" s="41"/>
      <c r="C90" s="43"/>
      <c r="D90" s="43"/>
      <c r="E90" s="43"/>
      <c r="F90" s="42">
        <v>404654.14</v>
      </c>
      <c r="G90" s="42">
        <v>61819.66</v>
      </c>
      <c r="H90" s="42">
        <v>13846.59</v>
      </c>
      <c r="I90" s="42">
        <v>19679.61</v>
      </c>
      <c r="J90" s="43"/>
      <c r="K90" s="44">
        <v>500000.00000000006</v>
      </c>
    </row>
    <row r="91" spans="1:11" x14ac:dyDescent="0.25">
      <c r="A91" s="14" t="s">
        <v>232</v>
      </c>
      <c r="B91" s="34"/>
      <c r="C91" s="34"/>
      <c r="D91" s="34"/>
      <c r="E91" s="34"/>
      <c r="F91" s="33">
        <v>340040.6</v>
      </c>
      <c r="G91" s="33">
        <v>337639.05</v>
      </c>
      <c r="H91" s="33">
        <v>370653.36000000004</v>
      </c>
      <c r="I91" s="33">
        <v>32926.480000000003</v>
      </c>
      <c r="J91" s="33">
        <v>56471.89</v>
      </c>
      <c r="K91" s="33">
        <v>1137731.3799999999</v>
      </c>
    </row>
    <row r="92" spans="1:11" x14ac:dyDescent="0.25">
      <c r="A92" s="35" t="s">
        <v>814</v>
      </c>
      <c r="B92" s="41"/>
      <c r="C92" s="43"/>
      <c r="D92" s="43"/>
      <c r="E92" s="43"/>
      <c r="F92" s="42">
        <v>340040.6</v>
      </c>
      <c r="G92" s="42">
        <v>159959.4</v>
      </c>
      <c r="H92" s="43"/>
      <c r="I92" s="43"/>
      <c r="J92" s="43"/>
      <c r="K92" s="44">
        <v>500000</v>
      </c>
    </row>
    <row r="93" spans="1:11" x14ac:dyDescent="0.25">
      <c r="A93" s="35" t="s">
        <v>817</v>
      </c>
      <c r="B93" s="41"/>
      <c r="C93" s="43"/>
      <c r="D93" s="43"/>
      <c r="E93" s="43"/>
      <c r="F93" s="43"/>
      <c r="G93" s="42">
        <v>177679.65</v>
      </c>
      <c r="H93" s="42">
        <v>370653.36000000004</v>
      </c>
      <c r="I93" s="42">
        <v>32926.480000000003</v>
      </c>
      <c r="J93" s="42">
        <v>56471.89</v>
      </c>
      <c r="K93" s="44">
        <v>637731.38</v>
      </c>
    </row>
    <row r="94" spans="1:11" x14ac:dyDescent="0.25">
      <c r="A94" s="14" t="s">
        <v>233</v>
      </c>
      <c r="B94" s="34"/>
      <c r="C94" s="34"/>
      <c r="D94" s="34"/>
      <c r="E94" s="33">
        <v>418667.7900000001</v>
      </c>
      <c r="F94" s="33">
        <v>45408.79</v>
      </c>
      <c r="G94" s="33">
        <v>35923.420000000006</v>
      </c>
      <c r="H94" s="34"/>
      <c r="I94" s="34"/>
      <c r="J94" s="34"/>
      <c r="K94" s="33">
        <v>500000.00000000006</v>
      </c>
    </row>
    <row r="95" spans="1:11" x14ac:dyDescent="0.25">
      <c r="A95" s="35" t="s">
        <v>777</v>
      </c>
      <c r="B95" s="41"/>
      <c r="C95" s="43"/>
      <c r="D95" s="43"/>
      <c r="E95" s="42">
        <v>418667.7900000001</v>
      </c>
      <c r="F95" s="42">
        <v>45408.79</v>
      </c>
      <c r="G95" s="42">
        <v>35923.420000000006</v>
      </c>
      <c r="H95" s="43"/>
      <c r="I95" s="43"/>
      <c r="J95" s="43"/>
      <c r="K95" s="44">
        <v>500000.00000000006</v>
      </c>
    </row>
    <row r="96" spans="1:11" x14ac:dyDescent="0.25">
      <c r="A96" s="14" t="s">
        <v>234</v>
      </c>
      <c r="B96" s="34"/>
      <c r="C96" s="34"/>
      <c r="D96" s="34"/>
      <c r="E96" s="33">
        <v>1314206.7</v>
      </c>
      <c r="F96" s="33">
        <v>1135640.29</v>
      </c>
      <c r="G96" s="33">
        <v>1451999.8600000003</v>
      </c>
      <c r="H96" s="33">
        <v>771562.71</v>
      </c>
      <c r="I96" s="33">
        <v>1326590.44</v>
      </c>
      <c r="J96" s="34"/>
      <c r="K96" s="33">
        <v>6000000</v>
      </c>
    </row>
    <row r="97" spans="1:11" x14ac:dyDescent="0.25">
      <c r="A97" s="35" t="s">
        <v>777</v>
      </c>
      <c r="B97" s="41"/>
      <c r="C97" s="43"/>
      <c r="D97" s="43"/>
      <c r="E97" s="42">
        <v>1314206.7</v>
      </c>
      <c r="F97" s="42">
        <v>1135640.29</v>
      </c>
      <c r="G97" s="42">
        <v>1451999.8600000003</v>
      </c>
      <c r="H97" s="42">
        <v>771562.71</v>
      </c>
      <c r="I97" s="42">
        <v>1326590.44</v>
      </c>
      <c r="J97" s="43"/>
      <c r="K97" s="44">
        <v>6000000</v>
      </c>
    </row>
    <row r="98" spans="1:11" x14ac:dyDescent="0.25">
      <c r="A98" s="14" t="s">
        <v>235</v>
      </c>
      <c r="B98" s="33">
        <v>10862.45</v>
      </c>
      <c r="C98" s="33">
        <v>242.08</v>
      </c>
      <c r="D98" s="33">
        <v>1231.01</v>
      </c>
      <c r="E98" s="33">
        <v>6268.9900000000007</v>
      </c>
      <c r="F98" s="34"/>
      <c r="G98" s="33">
        <v>146480.78</v>
      </c>
      <c r="H98" s="33">
        <v>611519.21</v>
      </c>
      <c r="I98" s="33">
        <v>0.01</v>
      </c>
      <c r="J98" s="34"/>
      <c r="K98" s="33">
        <v>776604.53</v>
      </c>
    </row>
    <row r="99" spans="1:11" x14ac:dyDescent="0.25">
      <c r="A99" s="35" t="s">
        <v>775</v>
      </c>
      <c r="B99" s="45">
        <v>1707.8</v>
      </c>
      <c r="C99" s="42">
        <v>0</v>
      </c>
      <c r="D99" s="43"/>
      <c r="E99" s="43"/>
      <c r="F99" s="43"/>
      <c r="G99" s="43"/>
      <c r="H99" s="43"/>
      <c r="I99" s="43"/>
      <c r="J99" s="43"/>
      <c r="K99" s="44">
        <v>1707.8</v>
      </c>
    </row>
    <row r="100" spans="1:11" x14ac:dyDescent="0.25">
      <c r="A100" s="35" t="s">
        <v>761</v>
      </c>
      <c r="B100" s="45">
        <v>9154.6500000000015</v>
      </c>
      <c r="C100" s="42">
        <v>242.08</v>
      </c>
      <c r="D100" s="43"/>
      <c r="E100" s="43"/>
      <c r="F100" s="43"/>
      <c r="G100" s="43"/>
      <c r="H100" s="43"/>
      <c r="I100" s="43"/>
      <c r="J100" s="43"/>
      <c r="K100" s="44">
        <v>9396.7300000000014</v>
      </c>
    </row>
    <row r="101" spans="1:11" x14ac:dyDescent="0.25">
      <c r="A101" s="35" t="s">
        <v>776</v>
      </c>
      <c r="B101" s="41"/>
      <c r="C101" s="43"/>
      <c r="D101" s="42">
        <v>1231.01</v>
      </c>
      <c r="E101" s="42">
        <v>6268.9900000000007</v>
      </c>
      <c r="F101" s="43"/>
      <c r="G101" s="43"/>
      <c r="H101" s="43"/>
      <c r="I101" s="43"/>
      <c r="J101" s="43"/>
      <c r="K101" s="44">
        <v>7500.0000000000009</v>
      </c>
    </row>
    <row r="102" spans="1:11" x14ac:dyDescent="0.25">
      <c r="A102" s="35" t="s">
        <v>783</v>
      </c>
      <c r="B102" s="41"/>
      <c r="C102" s="43"/>
      <c r="D102" s="43"/>
      <c r="E102" s="43"/>
      <c r="F102" s="43"/>
      <c r="G102" s="42">
        <v>146480.78</v>
      </c>
      <c r="H102" s="42">
        <v>611519.21</v>
      </c>
      <c r="I102" s="42">
        <v>0.01</v>
      </c>
      <c r="J102" s="43"/>
      <c r="K102" s="44">
        <v>758000</v>
      </c>
    </row>
    <row r="103" spans="1:11" x14ac:dyDescent="0.25">
      <c r="A103" s="14" t="s">
        <v>236</v>
      </c>
      <c r="B103" s="34"/>
      <c r="C103" s="34"/>
      <c r="D103" s="34"/>
      <c r="E103" s="34"/>
      <c r="F103" s="34"/>
      <c r="G103" s="33">
        <v>415168.58000000007</v>
      </c>
      <c r="H103" s="33">
        <v>80647.650000000009</v>
      </c>
      <c r="I103" s="33">
        <v>4183.7700000000004</v>
      </c>
      <c r="J103" s="34"/>
      <c r="K103" s="33">
        <v>500000.00000000012</v>
      </c>
    </row>
    <row r="104" spans="1:11" x14ac:dyDescent="0.25">
      <c r="A104" s="35" t="s">
        <v>811</v>
      </c>
      <c r="B104" s="41"/>
      <c r="C104" s="43"/>
      <c r="D104" s="43"/>
      <c r="E104" s="43"/>
      <c r="F104" s="43"/>
      <c r="G104" s="42">
        <v>415168.58000000007</v>
      </c>
      <c r="H104" s="42">
        <v>80647.650000000009</v>
      </c>
      <c r="I104" s="42">
        <v>4183.7700000000004</v>
      </c>
      <c r="J104" s="43"/>
      <c r="K104" s="44">
        <v>500000.00000000012</v>
      </c>
    </row>
    <row r="105" spans="1:11" x14ac:dyDescent="0.25">
      <c r="A105" s="14" t="s">
        <v>237</v>
      </c>
      <c r="B105" s="34"/>
      <c r="C105" s="34"/>
      <c r="D105" s="33">
        <v>105113.35000000002</v>
      </c>
      <c r="E105" s="33">
        <v>94760.53</v>
      </c>
      <c r="F105" s="33">
        <v>83837.89</v>
      </c>
      <c r="G105" s="33">
        <v>37324.28</v>
      </c>
      <c r="H105" s="33">
        <v>6616.87</v>
      </c>
      <c r="I105" s="33">
        <v>248.58</v>
      </c>
      <c r="J105" s="34"/>
      <c r="K105" s="33">
        <v>327901.50000000006</v>
      </c>
    </row>
    <row r="106" spans="1:11" x14ac:dyDescent="0.25">
      <c r="A106" s="35" t="s">
        <v>776</v>
      </c>
      <c r="B106" s="41"/>
      <c r="C106" s="43"/>
      <c r="D106" s="42">
        <v>105113.35000000002</v>
      </c>
      <c r="E106" s="42">
        <v>4487.4600000000019</v>
      </c>
      <c r="F106" s="42">
        <v>343.71</v>
      </c>
      <c r="G106" s="42">
        <v>55.480000000000004</v>
      </c>
      <c r="H106" s="43"/>
      <c r="I106" s="43"/>
      <c r="J106" s="43"/>
      <c r="K106" s="44">
        <v>110000.00000000003</v>
      </c>
    </row>
    <row r="107" spans="1:11" x14ac:dyDescent="0.25">
      <c r="A107" s="35" t="s">
        <v>777</v>
      </c>
      <c r="B107" s="41"/>
      <c r="C107" s="43"/>
      <c r="D107" s="43"/>
      <c r="E107" s="42">
        <v>90273.069999999992</v>
      </c>
      <c r="F107" s="42">
        <v>19435.100000000002</v>
      </c>
      <c r="G107" s="42">
        <v>9599.4</v>
      </c>
      <c r="H107" s="42">
        <v>692.43</v>
      </c>
      <c r="I107" s="43"/>
      <c r="J107" s="43"/>
      <c r="K107" s="44">
        <v>119999.99999999999</v>
      </c>
    </row>
    <row r="108" spans="1:11" x14ac:dyDescent="0.25">
      <c r="A108" s="35" t="s">
        <v>814</v>
      </c>
      <c r="B108" s="41"/>
      <c r="C108" s="43"/>
      <c r="D108" s="43"/>
      <c r="E108" s="43"/>
      <c r="F108" s="42">
        <v>64059.08</v>
      </c>
      <c r="G108" s="42">
        <v>27669.4</v>
      </c>
      <c r="H108" s="42">
        <v>5924.44</v>
      </c>
      <c r="I108" s="42">
        <v>248.58</v>
      </c>
      <c r="J108" s="43"/>
      <c r="K108" s="44">
        <v>97901.500000000015</v>
      </c>
    </row>
    <row r="109" spans="1:11" x14ac:dyDescent="0.25">
      <c r="A109" s="14" t="s">
        <v>238</v>
      </c>
      <c r="B109" s="34"/>
      <c r="C109" s="33">
        <v>1083.44</v>
      </c>
      <c r="D109" s="34"/>
      <c r="E109" s="34"/>
      <c r="F109" s="34"/>
      <c r="G109" s="34"/>
      <c r="H109" s="34"/>
      <c r="I109" s="34"/>
      <c r="J109" s="34"/>
      <c r="K109" s="33">
        <v>1083.44</v>
      </c>
    </row>
    <row r="110" spans="1:11" ht="3.75" customHeight="1" x14ac:dyDescent="0.25">
      <c r="A110" s="35" t="s">
        <v>821</v>
      </c>
      <c r="B110" s="41"/>
      <c r="C110" s="42">
        <v>1083.44</v>
      </c>
      <c r="D110" s="43"/>
      <c r="E110" s="43"/>
      <c r="F110" s="43"/>
      <c r="G110" s="43"/>
      <c r="H110" s="43"/>
      <c r="I110" s="43"/>
      <c r="J110" s="43"/>
      <c r="K110" s="44">
        <v>1083.44</v>
      </c>
    </row>
    <row r="111" spans="1:11" x14ac:dyDescent="0.25">
      <c r="A111" s="14" t="s">
        <v>239</v>
      </c>
      <c r="B111" s="34"/>
      <c r="C111" s="34"/>
      <c r="D111" s="33">
        <v>13100</v>
      </c>
      <c r="E111" s="33">
        <v>0</v>
      </c>
      <c r="F111" s="33">
        <v>0</v>
      </c>
      <c r="G111" s="33">
        <v>0</v>
      </c>
      <c r="H111" s="34"/>
      <c r="I111" s="33">
        <v>26949.43</v>
      </c>
      <c r="J111" s="33">
        <v>0</v>
      </c>
      <c r="K111" s="33">
        <v>40049.43</v>
      </c>
    </row>
    <row r="112" spans="1:11" x14ac:dyDescent="0.25">
      <c r="A112" s="35" t="s">
        <v>776</v>
      </c>
      <c r="B112" s="41"/>
      <c r="C112" s="43"/>
      <c r="D112" s="42">
        <v>13100</v>
      </c>
      <c r="E112" s="42">
        <v>0</v>
      </c>
      <c r="F112" s="42">
        <v>0</v>
      </c>
      <c r="G112" s="42">
        <v>0</v>
      </c>
      <c r="H112" s="43"/>
      <c r="I112" s="42">
        <v>26949.43</v>
      </c>
      <c r="J112" s="42">
        <v>0</v>
      </c>
      <c r="K112" s="44">
        <v>40049.43</v>
      </c>
    </row>
    <row r="113" spans="1:11" x14ac:dyDescent="0.25">
      <c r="A113" s="14" t="s">
        <v>240</v>
      </c>
      <c r="B113" s="34"/>
      <c r="C113" s="34"/>
      <c r="D113" s="34"/>
      <c r="E113" s="33">
        <v>644444.1</v>
      </c>
      <c r="F113" s="33">
        <v>630555.9</v>
      </c>
      <c r="G113" s="33">
        <v>30655</v>
      </c>
      <c r="H113" s="33">
        <v>7526.3899999999994</v>
      </c>
      <c r="I113" s="34"/>
      <c r="J113" s="34"/>
      <c r="K113" s="33">
        <v>1313181.3899999999</v>
      </c>
    </row>
    <row r="114" spans="1:11" x14ac:dyDescent="0.25">
      <c r="A114" s="35" t="s">
        <v>761</v>
      </c>
      <c r="B114" s="41"/>
      <c r="C114" s="43"/>
      <c r="D114" s="43"/>
      <c r="E114" s="42">
        <v>475000</v>
      </c>
      <c r="F114" s="42">
        <v>0</v>
      </c>
      <c r="G114" s="43"/>
      <c r="H114" s="43"/>
      <c r="I114" s="43"/>
      <c r="J114" s="43"/>
      <c r="K114" s="44">
        <v>475000</v>
      </c>
    </row>
    <row r="115" spans="1:11" x14ac:dyDescent="0.25">
      <c r="A115" s="35" t="s">
        <v>777</v>
      </c>
      <c r="B115" s="41"/>
      <c r="C115" s="43"/>
      <c r="D115" s="43"/>
      <c r="E115" s="42">
        <v>169444.1</v>
      </c>
      <c r="F115" s="42">
        <v>630555.9</v>
      </c>
      <c r="G115" s="43"/>
      <c r="H115" s="43"/>
      <c r="I115" s="43"/>
      <c r="J115" s="43"/>
      <c r="K115" s="44">
        <v>800000</v>
      </c>
    </row>
    <row r="116" spans="1:11" x14ac:dyDescent="0.25">
      <c r="A116" s="35" t="s">
        <v>783</v>
      </c>
      <c r="B116" s="41"/>
      <c r="C116" s="43"/>
      <c r="D116" s="43"/>
      <c r="E116" s="43"/>
      <c r="F116" s="43"/>
      <c r="G116" s="42">
        <v>30655</v>
      </c>
      <c r="H116" s="42">
        <v>7526.3899999999994</v>
      </c>
      <c r="I116" s="43"/>
      <c r="J116" s="43"/>
      <c r="K116" s="44">
        <v>38181.39</v>
      </c>
    </row>
    <row r="117" spans="1:11" x14ac:dyDescent="0.25">
      <c r="A117" s="14" t="s">
        <v>241</v>
      </c>
      <c r="B117" s="33">
        <v>6261.69</v>
      </c>
      <c r="C117" s="33">
        <v>825.52</v>
      </c>
      <c r="D117" s="33">
        <v>102250.11</v>
      </c>
      <c r="E117" s="33">
        <v>16110.300000000001</v>
      </c>
      <c r="F117" s="33">
        <v>7204.22</v>
      </c>
      <c r="G117" s="33">
        <v>2704.69</v>
      </c>
      <c r="H117" s="34"/>
      <c r="I117" s="34"/>
      <c r="J117" s="34"/>
      <c r="K117" s="33">
        <v>135356.53000000003</v>
      </c>
    </row>
    <row r="118" spans="1:11" x14ac:dyDescent="0.25">
      <c r="A118" s="35" t="s">
        <v>788</v>
      </c>
      <c r="B118" s="45">
        <v>0</v>
      </c>
      <c r="C118" s="42">
        <v>0</v>
      </c>
      <c r="D118" s="42">
        <v>11895.560000000001</v>
      </c>
      <c r="E118" s="42">
        <v>1700</v>
      </c>
      <c r="F118" s="42">
        <v>7173.76</v>
      </c>
      <c r="G118" s="42">
        <v>0</v>
      </c>
      <c r="H118" s="43"/>
      <c r="I118" s="43"/>
      <c r="J118" s="43"/>
      <c r="K118" s="44">
        <v>20769.32</v>
      </c>
    </row>
    <row r="119" spans="1:11" x14ac:dyDescent="0.25">
      <c r="A119" s="35" t="s">
        <v>761</v>
      </c>
      <c r="B119" s="45">
        <v>6261.69</v>
      </c>
      <c r="C119" s="42">
        <v>825.52</v>
      </c>
      <c r="D119" s="43"/>
      <c r="E119" s="43"/>
      <c r="F119" s="43"/>
      <c r="G119" s="43"/>
      <c r="H119" s="43"/>
      <c r="I119" s="43"/>
      <c r="J119" s="43"/>
      <c r="K119" s="44">
        <v>7087.2099999999991</v>
      </c>
    </row>
    <row r="120" spans="1:11" x14ac:dyDescent="0.25">
      <c r="A120" s="35" t="s">
        <v>776</v>
      </c>
      <c r="B120" s="41"/>
      <c r="C120" s="43"/>
      <c r="D120" s="42">
        <v>90354.55</v>
      </c>
      <c r="E120" s="42">
        <v>14410.300000000001</v>
      </c>
      <c r="F120" s="42">
        <v>30.46</v>
      </c>
      <c r="G120" s="42">
        <v>2704.69</v>
      </c>
      <c r="H120" s="43"/>
      <c r="I120" s="43"/>
      <c r="J120" s="43"/>
      <c r="K120" s="44">
        <v>107500.00000000001</v>
      </c>
    </row>
    <row r="121" spans="1:11" x14ac:dyDescent="0.25">
      <c r="A121" s="14" t="s">
        <v>242</v>
      </c>
      <c r="B121" s="34"/>
      <c r="C121" s="34"/>
      <c r="D121" s="34"/>
      <c r="E121" s="34"/>
      <c r="F121" s="33">
        <v>453781</v>
      </c>
      <c r="G121" s="33">
        <v>16712.5</v>
      </c>
      <c r="H121" s="33">
        <v>18287.5</v>
      </c>
      <c r="I121" s="33">
        <v>288474.23</v>
      </c>
      <c r="J121" s="34"/>
      <c r="K121" s="33">
        <v>777255.23</v>
      </c>
    </row>
    <row r="122" spans="1:11" x14ac:dyDescent="0.25">
      <c r="A122" s="35" t="s">
        <v>751</v>
      </c>
      <c r="B122" s="41"/>
      <c r="C122" s="43"/>
      <c r="D122" s="43"/>
      <c r="E122" s="43"/>
      <c r="F122" s="42">
        <v>453781</v>
      </c>
      <c r="G122" s="43"/>
      <c r="H122" s="43"/>
      <c r="I122" s="42">
        <v>288474.23</v>
      </c>
      <c r="J122" s="43"/>
      <c r="K122" s="44">
        <v>742255.23</v>
      </c>
    </row>
    <row r="123" spans="1:11" x14ac:dyDescent="0.25">
      <c r="A123" s="35" t="s">
        <v>783</v>
      </c>
      <c r="B123" s="41"/>
      <c r="C123" s="43"/>
      <c r="D123" s="43"/>
      <c r="E123" s="43"/>
      <c r="F123" s="43"/>
      <c r="G123" s="42">
        <v>16712.5</v>
      </c>
      <c r="H123" s="42">
        <v>18287.5</v>
      </c>
      <c r="I123" s="43"/>
      <c r="J123" s="43"/>
      <c r="K123" s="44">
        <v>35000</v>
      </c>
    </row>
    <row r="124" spans="1:11" x14ac:dyDescent="0.25">
      <c r="A124" s="14" t="s">
        <v>243</v>
      </c>
      <c r="B124" s="33">
        <v>82921.820000000007</v>
      </c>
      <c r="C124" s="33">
        <v>195.76</v>
      </c>
      <c r="D124" s="33">
        <v>6982.7199999999993</v>
      </c>
      <c r="E124" s="33">
        <v>349.29</v>
      </c>
      <c r="F124" s="33">
        <v>126.28999999999999</v>
      </c>
      <c r="G124" s="33">
        <v>41.7</v>
      </c>
      <c r="H124" s="34"/>
      <c r="I124" s="34"/>
      <c r="J124" s="34"/>
      <c r="K124" s="33">
        <v>90617.58</v>
      </c>
    </row>
    <row r="125" spans="1:11" x14ac:dyDescent="0.25">
      <c r="A125" s="35" t="s">
        <v>761</v>
      </c>
      <c r="B125" s="45">
        <v>7117.5800000000008</v>
      </c>
      <c r="C125" s="43"/>
      <c r="D125" s="43"/>
      <c r="E125" s="43"/>
      <c r="F125" s="43"/>
      <c r="G125" s="43"/>
      <c r="H125" s="43"/>
      <c r="I125" s="43"/>
      <c r="J125" s="43"/>
      <c r="K125" s="44">
        <v>7117.5800000000008</v>
      </c>
    </row>
    <row r="126" spans="1:11" x14ac:dyDescent="0.25">
      <c r="A126" s="35" t="s">
        <v>819</v>
      </c>
      <c r="B126" s="45">
        <v>75804.240000000005</v>
      </c>
      <c r="C126" s="42">
        <v>195.76</v>
      </c>
      <c r="D126" s="43"/>
      <c r="E126" s="43"/>
      <c r="F126" s="43"/>
      <c r="G126" s="43"/>
      <c r="H126" s="43"/>
      <c r="I126" s="43"/>
      <c r="J126" s="43"/>
      <c r="K126" s="44">
        <v>76000</v>
      </c>
    </row>
    <row r="127" spans="1:11" x14ac:dyDescent="0.25">
      <c r="A127" s="35" t="s">
        <v>776</v>
      </c>
      <c r="B127" s="41"/>
      <c r="C127" s="43"/>
      <c r="D127" s="42">
        <v>6982.7199999999993</v>
      </c>
      <c r="E127" s="42">
        <v>349.29</v>
      </c>
      <c r="F127" s="42">
        <v>126.28999999999999</v>
      </c>
      <c r="G127" s="42">
        <v>41.7</v>
      </c>
      <c r="H127" s="43"/>
      <c r="I127" s="43"/>
      <c r="J127" s="43"/>
      <c r="K127" s="44">
        <v>7499.9999999999991</v>
      </c>
    </row>
    <row r="128" spans="1:11" x14ac:dyDescent="0.25">
      <c r="A128" s="14" t="s">
        <v>244</v>
      </c>
      <c r="B128" s="33">
        <v>5391.54</v>
      </c>
      <c r="C128" s="33">
        <v>1639.97</v>
      </c>
      <c r="D128" s="34"/>
      <c r="E128" s="34"/>
      <c r="F128" s="34"/>
      <c r="G128" s="34"/>
      <c r="H128" s="34"/>
      <c r="I128" s="34"/>
      <c r="J128" s="34"/>
      <c r="K128" s="33">
        <v>7031.51</v>
      </c>
    </row>
    <row r="129" spans="1:11" x14ac:dyDescent="0.25">
      <c r="A129" s="35" t="s">
        <v>761</v>
      </c>
      <c r="B129" s="45">
        <v>5391.54</v>
      </c>
      <c r="C129" s="42">
        <v>1639.97</v>
      </c>
      <c r="D129" s="43"/>
      <c r="E129" s="43"/>
      <c r="F129" s="43"/>
      <c r="G129" s="43"/>
      <c r="H129" s="43"/>
      <c r="I129" s="43"/>
      <c r="J129" s="43"/>
      <c r="K129" s="44">
        <v>7031.51</v>
      </c>
    </row>
    <row r="130" spans="1:11" x14ac:dyDescent="0.25">
      <c r="A130" s="14" t="s">
        <v>245</v>
      </c>
      <c r="B130" s="33">
        <v>7120.84</v>
      </c>
      <c r="C130" s="33">
        <v>292</v>
      </c>
      <c r="D130" s="33">
        <v>6684.02</v>
      </c>
      <c r="E130" s="33">
        <v>815.9799999999999</v>
      </c>
      <c r="F130" s="34"/>
      <c r="G130" s="33">
        <v>250</v>
      </c>
      <c r="H130" s="33">
        <v>4750</v>
      </c>
      <c r="I130" s="34"/>
      <c r="J130" s="34"/>
      <c r="K130" s="33">
        <v>19912.84</v>
      </c>
    </row>
    <row r="131" spans="1:11" x14ac:dyDescent="0.25">
      <c r="A131" s="35" t="s">
        <v>788</v>
      </c>
      <c r="B131" s="41"/>
      <c r="C131" s="42">
        <v>292</v>
      </c>
      <c r="D131" s="43"/>
      <c r="E131" s="43"/>
      <c r="F131" s="43"/>
      <c r="G131" s="43"/>
      <c r="H131" s="43"/>
      <c r="I131" s="43"/>
      <c r="J131" s="43"/>
      <c r="K131" s="44">
        <v>292</v>
      </c>
    </row>
    <row r="132" spans="1:11" x14ac:dyDescent="0.25">
      <c r="A132" s="35" t="s">
        <v>775</v>
      </c>
      <c r="B132" s="45">
        <v>86.38</v>
      </c>
      <c r="C132" s="43"/>
      <c r="D132" s="43"/>
      <c r="E132" s="43"/>
      <c r="F132" s="43"/>
      <c r="G132" s="43"/>
      <c r="H132" s="43"/>
      <c r="I132" s="43"/>
      <c r="J132" s="43"/>
      <c r="K132" s="44">
        <v>86.38</v>
      </c>
    </row>
    <row r="133" spans="1:11" x14ac:dyDescent="0.25">
      <c r="A133" s="35" t="s">
        <v>761</v>
      </c>
      <c r="B133" s="45">
        <v>7034.46</v>
      </c>
      <c r="C133" s="43"/>
      <c r="D133" s="43"/>
      <c r="E133" s="43"/>
      <c r="F133" s="43"/>
      <c r="G133" s="43"/>
      <c r="H133" s="43"/>
      <c r="I133" s="43"/>
      <c r="J133" s="43"/>
      <c r="K133" s="44">
        <v>7034.46</v>
      </c>
    </row>
    <row r="134" spans="1:11" x14ac:dyDescent="0.25">
      <c r="A134" s="35" t="s">
        <v>776</v>
      </c>
      <c r="B134" s="41"/>
      <c r="C134" s="43"/>
      <c r="D134" s="42">
        <v>6684.02</v>
      </c>
      <c r="E134" s="42">
        <v>815.9799999999999</v>
      </c>
      <c r="F134" s="43"/>
      <c r="G134" s="43"/>
      <c r="H134" s="43"/>
      <c r="I134" s="43"/>
      <c r="J134" s="43"/>
      <c r="K134" s="44">
        <v>7500</v>
      </c>
    </row>
    <row r="135" spans="1:11" x14ac:dyDescent="0.25">
      <c r="A135" s="35" t="s">
        <v>783</v>
      </c>
      <c r="B135" s="41"/>
      <c r="C135" s="43"/>
      <c r="D135" s="43"/>
      <c r="E135" s="43"/>
      <c r="F135" s="43"/>
      <c r="G135" s="42">
        <v>250</v>
      </c>
      <c r="H135" s="42">
        <v>4750</v>
      </c>
      <c r="I135" s="43"/>
      <c r="J135" s="43"/>
      <c r="K135" s="44">
        <v>5000</v>
      </c>
    </row>
    <row r="136" spans="1:11" x14ac:dyDescent="0.25">
      <c r="A136" s="14" t="s">
        <v>246</v>
      </c>
      <c r="B136" s="33">
        <v>37356.69</v>
      </c>
      <c r="C136" s="33">
        <v>97761.06</v>
      </c>
      <c r="D136" s="33">
        <v>102166.60999999999</v>
      </c>
      <c r="E136" s="33">
        <v>21934.789999999997</v>
      </c>
      <c r="F136" s="33">
        <v>25244.95</v>
      </c>
      <c r="G136" s="33">
        <v>0</v>
      </c>
      <c r="H136" s="34"/>
      <c r="I136" s="33">
        <v>70661.070000000007</v>
      </c>
      <c r="J136" s="33">
        <v>32166.34</v>
      </c>
      <c r="K136" s="33">
        <v>387291.51</v>
      </c>
    </row>
    <row r="137" spans="1:11" x14ac:dyDescent="0.25">
      <c r="A137" s="35" t="s">
        <v>822</v>
      </c>
      <c r="B137" s="41"/>
      <c r="C137" s="42">
        <v>21147.3</v>
      </c>
      <c r="D137" s="43"/>
      <c r="E137" s="43"/>
      <c r="F137" s="43"/>
      <c r="G137" s="43"/>
      <c r="H137" s="43"/>
      <c r="I137" s="43"/>
      <c r="J137" s="43"/>
      <c r="K137" s="44">
        <v>21147.3</v>
      </c>
    </row>
    <row r="138" spans="1:11" x14ac:dyDescent="0.25">
      <c r="A138" s="35" t="s">
        <v>823</v>
      </c>
      <c r="B138" s="41"/>
      <c r="C138" s="43"/>
      <c r="D138" s="43"/>
      <c r="E138" s="43"/>
      <c r="F138" s="43"/>
      <c r="G138" s="43"/>
      <c r="H138" s="43"/>
      <c r="I138" s="42">
        <v>62813.89</v>
      </c>
      <c r="J138" s="42">
        <v>28467.3</v>
      </c>
      <c r="K138" s="44">
        <v>91281.19</v>
      </c>
    </row>
    <row r="139" spans="1:11" x14ac:dyDescent="0.25">
      <c r="A139" s="35" t="s">
        <v>824</v>
      </c>
      <c r="B139" s="45">
        <v>12785</v>
      </c>
      <c r="C139" s="43"/>
      <c r="D139" s="43"/>
      <c r="E139" s="43"/>
      <c r="F139" s="43"/>
      <c r="G139" s="43"/>
      <c r="H139" s="43"/>
      <c r="I139" s="43"/>
      <c r="J139" s="43"/>
      <c r="K139" s="44">
        <v>12785</v>
      </c>
    </row>
    <row r="140" spans="1:11" x14ac:dyDescent="0.25">
      <c r="A140" s="35" t="s">
        <v>788</v>
      </c>
      <c r="B140" s="45">
        <v>20000</v>
      </c>
      <c r="C140" s="42">
        <v>17946.41</v>
      </c>
      <c r="D140" s="43"/>
      <c r="E140" s="43"/>
      <c r="F140" s="43"/>
      <c r="G140" s="43"/>
      <c r="H140" s="43"/>
      <c r="I140" s="43"/>
      <c r="J140" s="43"/>
      <c r="K140" s="44">
        <v>37946.410000000003</v>
      </c>
    </row>
    <row r="141" spans="1:11" x14ac:dyDescent="0.25">
      <c r="A141" s="35" t="s">
        <v>761</v>
      </c>
      <c r="B141" s="45">
        <v>4571.6900000000005</v>
      </c>
      <c r="C141" s="42">
        <v>58667.35</v>
      </c>
      <c r="D141" s="42">
        <v>36096.35</v>
      </c>
      <c r="E141" s="43"/>
      <c r="F141" s="43"/>
      <c r="G141" s="43"/>
      <c r="H141" s="43"/>
      <c r="I141" s="43"/>
      <c r="J141" s="43"/>
      <c r="K141" s="44">
        <v>99335.39</v>
      </c>
    </row>
    <row r="142" spans="1:11" x14ac:dyDescent="0.25">
      <c r="A142" s="35" t="s">
        <v>776</v>
      </c>
      <c r="B142" s="41"/>
      <c r="C142" s="43"/>
      <c r="D142" s="42">
        <v>66070.259999999995</v>
      </c>
      <c r="E142" s="42">
        <v>21934.789999999997</v>
      </c>
      <c r="F142" s="42">
        <v>19494.95</v>
      </c>
      <c r="G142" s="42">
        <v>0</v>
      </c>
      <c r="H142" s="43"/>
      <c r="I142" s="43"/>
      <c r="J142" s="43"/>
      <c r="K142" s="44">
        <v>107500</v>
      </c>
    </row>
    <row r="143" spans="1:11" x14ac:dyDescent="0.25">
      <c r="A143" s="35" t="s">
        <v>814</v>
      </c>
      <c r="B143" s="41"/>
      <c r="C143" s="43"/>
      <c r="D143" s="43"/>
      <c r="E143" s="43"/>
      <c r="F143" s="42">
        <v>5750</v>
      </c>
      <c r="G143" s="43"/>
      <c r="H143" s="43"/>
      <c r="I143" s="42">
        <v>7847.18</v>
      </c>
      <c r="J143" s="42">
        <v>3699.04</v>
      </c>
      <c r="K143" s="44">
        <v>17296.22</v>
      </c>
    </row>
    <row r="144" spans="1:11" x14ac:dyDescent="0.25">
      <c r="A144" s="14" t="s">
        <v>247</v>
      </c>
      <c r="B144" s="34"/>
      <c r="C144" s="34"/>
      <c r="D144" s="34"/>
      <c r="E144" s="34"/>
      <c r="F144" s="33">
        <v>59259.94</v>
      </c>
      <c r="G144" s="33">
        <v>737.97</v>
      </c>
      <c r="H144" s="33">
        <v>2.09</v>
      </c>
      <c r="I144" s="34"/>
      <c r="J144" s="34"/>
      <c r="K144" s="33">
        <v>60000</v>
      </c>
    </row>
    <row r="145" spans="1:11" x14ac:dyDescent="0.25">
      <c r="A145" s="35" t="s">
        <v>814</v>
      </c>
      <c r="B145" s="41"/>
      <c r="C145" s="43"/>
      <c r="D145" s="43"/>
      <c r="E145" s="43"/>
      <c r="F145" s="42">
        <v>59259.94</v>
      </c>
      <c r="G145" s="42">
        <v>737.97</v>
      </c>
      <c r="H145" s="42">
        <v>2.09</v>
      </c>
      <c r="I145" s="43"/>
      <c r="J145" s="43"/>
      <c r="K145" s="44">
        <v>60000</v>
      </c>
    </row>
    <row r="146" spans="1:11" x14ac:dyDescent="0.25">
      <c r="A146" s="14" t="s">
        <v>248</v>
      </c>
      <c r="B146" s="34"/>
      <c r="C146" s="34"/>
      <c r="D146" s="33">
        <v>26000</v>
      </c>
      <c r="E146" s="33">
        <v>52006</v>
      </c>
      <c r="F146" s="33">
        <v>34131.46</v>
      </c>
      <c r="G146" s="33">
        <v>-795</v>
      </c>
      <c r="H146" s="34"/>
      <c r="I146" s="34"/>
      <c r="J146" s="34"/>
      <c r="K146" s="33">
        <v>111342.45999999999</v>
      </c>
    </row>
    <row r="147" spans="1:11" x14ac:dyDescent="0.25">
      <c r="A147" s="35" t="s">
        <v>825</v>
      </c>
      <c r="B147" s="41"/>
      <c r="C147" s="43"/>
      <c r="D147" s="42">
        <v>26000</v>
      </c>
      <c r="E147" s="42">
        <v>52006</v>
      </c>
      <c r="F147" s="43"/>
      <c r="G147" s="43"/>
      <c r="H147" s="43"/>
      <c r="I147" s="43"/>
      <c r="J147" s="43"/>
      <c r="K147" s="44">
        <v>78006</v>
      </c>
    </row>
    <row r="148" spans="1:11" x14ac:dyDescent="0.25">
      <c r="A148" s="35" t="s">
        <v>814</v>
      </c>
      <c r="B148" s="41"/>
      <c r="C148" s="43"/>
      <c r="D148" s="43"/>
      <c r="E148" s="43"/>
      <c r="F148" s="42">
        <v>34131.46</v>
      </c>
      <c r="G148" s="42">
        <v>-795</v>
      </c>
      <c r="H148" s="43"/>
      <c r="I148" s="43"/>
      <c r="J148" s="43"/>
      <c r="K148" s="44">
        <v>33336.46</v>
      </c>
    </row>
    <row r="149" spans="1:11" x14ac:dyDescent="0.25">
      <c r="A149" s="14" t="s">
        <v>249</v>
      </c>
      <c r="B149" s="33">
        <v>819.68999999999994</v>
      </c>
      <c r="C149" s="34"/>
      <c r="D149" s="34"/>
      <c r="E149" s="34"/>
      <c r="F149" s="34"/>
      <c r="G149" s="34"/>
      <c r="H149" s="34"/>
      <c r="I149" s="34"/>
      <c r="J149" s="34"/>
      <c r="K149" s="33">
        <v>819.68999999999994</v>
      </c>
    </row>
    <row r="150" spans="1:11" x14ac:dyDescent="0.25">
      <c r="A150" s="35" t="s">
        <v>758</v>
      </c>
      <c r="B150" s="45">
        <v>741.89</v>
      </c>
      <c r="C150" s="43"/>
      <c r="D150" s="43"/>
      <c r="E150" s="43"/>
      <c r="F150" s="43"/>
      <c r="G150" s="43"/>
      <c r="H150" s="43"/>
      <c r="I150" s="43"/>
      <c r="J150" s="43"/>
      <c r="K150" s="44">
        <v>741.89</v>
      </c>
    </row>
    <row r="151" spans="1:11" x14ac:dyDescent="0.25">
      <c r="A151" s="35" t="s">
        <v>826</v>
      </c>
      <c r="B151" s="45">
        <v>77.8</v>
      </c>
      <c r="C151" s="43"/>
      <c r="D151" s="43"/>
      <c r="E151" s="43"/>
      <c r="F151" s="43"/>
      <c r="G151" s="43"/>
      <c r="H151" s="43"/>
      <c r="I151" s="43"/>
      <c r="J151" s="43"/>
      <c r="K151" s="44">
        <v>77.8</v>
      </c>
    </row>
    <row r="152" spans="1:11" x14ac:dyDescent="0.25">
      <c r="A152" s="14" t="s">
        <v>250</v>
      </c>
      <c r="B152" s="33">
        <v>9209.93</v>
      </c>
      <c r="C152" s="34"/>
      <c r="D152" s="34"/>
      <c r="E152" s="34"/>
      <c r="F152" s="34"/>
      <c r="G152" s="34"/>
      <c r="H152" s="34"/>
      <c r="I152" s="34"/>
      <c r="J152" s="34"/>
      <c r="K152" s="33">
        <v>9209.93</v>
      </c>
    </row>
    <row r="153" spans="1:11" x14ac:dyDescent="0.25">
      <c r="A153" s="35" t="s">
        <v>827</v>
      </c>
      <c r="B153" s="45">
        <v>9209.93</v>
      </c>
      <c r="C153" s="43"/>
      <c r="D153" s="43"/>
      <c r="E153" s="43"/>
      <c r="F153" s="43"/>
      <c r="G153" s="43"/>
      <c r="H153" s="43"/>
      <c r="I153" s="43"/>
      <c r="J153" s="43"/>
      <c r="K153" s="44">
        <v>9209.93</v>
      </c>
    </row>
    <row r="154" spans="1:11" x14ac:dyDescent="0.25">
      <c r="A154" s="14" t="s">
        <v>251</v>
      </c>
      <c r="B154" s="34"/>
      <c r="C154" s="34"/>
      <c r="D154" s="34"/>
      <c r="E154" s="33">
        <v>26605.4</v>
      </c>
      <c r="F154" s="33">
        <v>86441</v>
      </c>
      <c r="G154" s="33">
        <v>-37234.71</v>
      </c>
      <c r="H154" s="33">
        <v>24188.31</v>
      </c>
      <c r="I154" s="34"/>
      <c r="J154" s="34"/>
      <c r="K154" s="33">
        <v>100000.00000000003</v>
      </c>
    </row>
    <row r="155" spans="1:11" x14ac:dyDescent="0.25">
      <c r="A155" s="35" t="s">
        <v>777</v>
      </c>
      <c r="B155" s="41"/>
      <c r="C155" s="43"/>
      <c r="D155" s="43"/>
      <c r="E155" s="42">
        <v>26605.4</v>
      </c>
      <c r="F155" s="42">
        <v>86441</v>
      </c>
      <c r="G155" s="42">
        <v>-37234.71</v>
      </c>
      <c r="H155" s="42">
        <v>24188.31</v>
      </c>
      <c r="I155" s="43"/>
      <c r="J155" s="43"/>
      <c r="K155" s="44">
        <v>100000.00000000003</v>
      </c>
    </row>
    <row r="156" spans="1:11" x14ac:dyDescent="0.25">
      <c r="A156" s="14" t="s">
        <v>252</v>
      </c>
      <c r="B156" s="33">
        <v>11502.310000000003</v>
      </c>
      <c r="C156" s="33">
        <v>92241.61</v>
      </c>
      <c r="D156" s="33">
        <v>35500</v>
      </c>
      <c r="E156" s="33">
        <v>44106</v>
      </c>
      <c r="F156" s="34"/>
      <c r="G156" s="34"/>
      <c r="H156" s="34"/>
      <c r="I156" s="34"/>
      <c r="J156" s="34"/>
      <c r="K156" s="33">
        <v>183349.91999999998</v>
      </c>
    </row>
    <row r="157" spans="1:11" x14ac:dyDescent="0.25">
      <c r="A157" s="35" t="s">
        <v>828</v>
      </c>
      <c r="B157" s="45">
        <v>11502.310000000003</v>
      </c>
      <c r="C157" s="42">
        <v>92241.61</v>
      </c>
      <c r="D157" s="42">
        <v>35500</v>
      </c>
      <c r="E157" s="42">
        <v>44106</v>
      </c>
      <c r="F157" s="43"/>
      <c r="G157" s="43"/>
      <c r="H157" s="43"/>
      <c r="I157" s="43"/>
      <c r="J157" s="43"/>
      <c r="K157" s="44">
        <v>183349.91999999998</v>
      </c>
    </row>
    <row r="158" spans="1:11" x14ac:dyDescent="0.25">
      <c r="A158" s="14" t="s">
        <v>253</v>
      </c>
      <c r="B158" s="33">
        <v>151673.87</v>
      </c>
      <c r="C158" s="33">
        <v>94075.88</v>
      </c>
      <c r="D158" s="34"/>
      <c r="E158" s="34"/>
      <c r="F158" s="34"/>
      <c r="G158" s="34"/>
      <c r="H158" s="34"/>
      <c r="I158" s="34"/>
      <c r="J158" s="34"/>
      <c r="K158" s="33">
        <v>245749.75</v>
      </c>
    </row>
    <row r="159" spans="1:11" x14ac:dyDescent="0.25">
      <c r="A159" s="35" t="s">
        <v>829</v>
      </c>
      <c r="B159" s="45">
        <v>151673.87</v>
      </c>
      <c r="C159" s="42">
        <v>94075.88</v>
      </c>
      <c r="D159" s="43"/>
      <c r="E159" s="43"/>
      <c r="F159" s="43"/>
      <c r="G159" s="43"/>
      <c r="H159" s="43"/>
      <c r="I159" s="43"/>
      <c r="J159" s="43"/>
      <c r="K159" s="44">
        <v>245749.75</v>
      </c>
    </row>
    <row r="160" spans="1:11" x14ac:dyDescent="0.25">
      <c r="A160" s="14" t="s">
        <v>254</v>
      </c>
      <c r="B160" s="33">
        <v>42500</v>
      </c>
      <c r="C160" s="33">
        <v>10582.5</v>
      </c>
      <c r="D160" s="34"/>
      <c r="E160" s="33">
        <v>0</v>
      </c>
      <c r="F160" s="34"/>
      <c r="G160" s="34"/>
      <c r="H160" s="34"/>
      <c r="I160" s="33">
        <v>-20372</v>
      </c>
      <c r="J160" s="34"/>
      <c r="K160" s="33">
        <v>32710.5</v>
      </c>
    </row>
    <row r="161" spans="1:11" x14ac:dyDescent="0.25">
      <c r="A161" s="35" t="s">
        <v>830</v>
      </c>
      <c r="B161" s="45">
        <v>42500</v>
      </c>
      <c r="C161" s="42">
        <v>10582.5</v>
      </c>
      <c r="D161" s="43"/>
      <c r="E161" s="42">
        <v>0</v>
      </c>
      <c r="F161" s="43"/>
      <c r="G161" s="43"/>
      <c r="H161" s="43"/>
      <c r="I161" s="42">
        <v>-20372</v>
      </c>
      <c r="J161" s="43"/>
      <c r="K161" s="44">
        <v>32710.5</v>
      </c>
    </row>
    <row r="162" spans="1:11" x14ac:dyDescent="0.25">
      <c r="A162" s="14" t="s">
        <v>255</v>
      </c>
      <c r="B162" s="33">
        <v>0</v>
      </c>
      <c r="C162" s="33">
        <v>174344.35</v>
      </c>
      <c r="D162" s="34"/>
      <c r="E162" s="33">
        <v>451.01</v>
      </c>
      <c r="F162" s="34"/>
      <c r="G162" s="33">
        <v>124135.74</v>
      </c>
      <c r="H162" s="34"/>
      <c r="I162" s="34"/>
      <c r="J162" s="34"/>
      <c r="K162" s="33">
        <v>298931.10000000003</v>
      </c>
    </row>
    <row r="163" spans="1:11" x14ac:dyDescent="0.25">
      <c r="A163" s="35" t="s">
        <v>831</v>
      </c>
      <c r="B163" s="45">
        <v>0</v>
      </c>
      <c r="C163" s="43"/>
      <c r="D163" s="43"/>
      <c r="E163" s="43"/>
      <c r="F163" s="43"/>
      <c r="G163" s="42">
        <v>124135.74</v>
      </c>
      <c r="H163" s="43"/>
      <c r="I163" s="43"/>
      <c r="J163" s="43"/>
      <c r="K163" s="44">
        <v>124135.74</v>
      </c>
    </row>
    <row r="164" spans="1:11" x14ac:dyDescent="0.25">
      <c r="A164" s="35" t="s">
        <v>832</v>
      </c>
      <c r="B164" s="45">
        <v>0</v>
      </c>
      <c r="C164" s="42">
        <v>174344.35</v>
      </c>
      <c r="D164" s="43"/>
      <c r="E164" s="42">
        <v>451.01</v>
      </c>
      <c r="F164" s="43"/>
      <c r="G164" s="43"/>
      <c r="H164" s="43"/>
      <c r="I164" s="43"/>
      <c r="J164" s="43"/>
      <c r="K164" s="44">
        <v>174795.36000000002</v>
      </c>
    </row>
    <row r="165" spans="1:11" x14ac:dyDescent="0.25">
      <c r="A165" s="14" t="s">
        <v>256</v>
      </c>
      <c r="B165" s="33">
        <v>35732.699999999997</v>
      </c>
      <c r="C165" s="34"/>
      <c r="D165" s="34"/>
      <c r="E165" s="34"/>
      <c r="F165" s="34"/>
      <c r="G165" s="34"/>
      <c r="H165" s="34"/>
      <c r="I165" s="34"/>
      <c r="J165" s="34"/>
      <c r="K165" s="33">
        <v>35732.699999999997</v>
      </c>
    </row>
    <row r="166" spans="1:11" x14ac:dyDescent="0.25">
      <c r="A166" s="35" t="s">
        <v>833</v>
      </c>
      <c r="B166" s="45">
        <v>35732.699999999997</v>
      </c>
      <c r="C166" s="43"/>
      <c r="D166" s="43"/>
      <c r="E166" s="43"/>
      <c r="F166" s="43"/>
      <c r="G166" s="43"/>
      <c r="H166" s="43"/>
      <c r="I166" s="43"/>
      <c r="J166" s="43"/>
      <c r="K166" s="44">
        <v>35732.699999999997</v>
      </c>
    </row>
    <row r="167" spans="1:11" x14ac:dyDescent="0.25">
      <c r="A167" s="14" t="s">
        <v>257</v>
      </c>
      <c r="B167" s="34"/>
      <c r="C167" s="34"/>
      <c r="D167" s="34"/>
      <c r="E167" s="33">
        <v>1103550.55</v>
      </c>
      <c r="F167" s="33">
        <v>2312217.29</v>
      </c>
      <c r="G167" s="33">
        <v>1574685</v>
      </c>
      <c r="H167" s="34"/>
      <c r="I167" s="34"/>
      <c r="J167" s="34"/>
      <c r="K167" s="33">
        <v>4990452.84</v>
      </c>
    </row>
    <row r="168" spans="1:11" x14ac:dyDescent="0.25">
      <c r="A168" s="35" t="s">
        <v>834</v>
      </c>
      <c r="B168" s="41"/>
      <c r="C168" s="43"/>
      <c r="D168" s="43"/>
      <c r="E168" s="42">
        <v>901641.16</v>
      </c>
      <c r="F168" s="42">
        <v>278811.68</v>
      </c>
      <c r="G168" s="43"/>
      <c r="H168" s="43"/>
      <c r="I168" s="43"/>
      <c r="J168" s="43"/>
      <c r="K168" s="44">
        <v>1180452.8400000001</v>
      </c>
    </row>
    <row r="169" spans="1:11" x14ac:dyDescent="0.25">
      <c r="A169" s="35" t="s">
        <v>835</v>
      </c>
      <c r="B169" s="41"/>
      <c r="C169" s="43"/>
      <c r="D169" s="43"/>
      <c r="E169" s="43"/>
      <c r="F169" s="42">
        <v>0</v>
      </c>
      <c r="G169" s="42">
        <v>265000</v>
      </c>
      <c r="H169" s="43"/>
      <c r="I169" s="43"/>
      <c r="J169" s="43"/>
      <c r="K169" s="44">
        <v>265000</v>
      </c>
    </row>
    <row r="170" spans="1:11" x14ac:dyDescent="0.25">
      <c r="A170" s="35" t="s">
        <v>777</v>
      </c>
      <c r="B170" s="41"/>
      <c r="C170" s="43"/>
      <c r="D170" s="43"/>
      <c r="E170" s="42">
        <v>201909.38999999998</v>
      </c>
      <c r="F170" s="42">
        <v>1298090.6100000001</v>
      </c>
      <c r="G170" s="43"/>
      <c r="H170" s="43"/>
      <c r="I170" s="43"/>
      <c r="J170" s="43"/>
      <c r="K170" s="44">
        <v>1500000</v>
      </c>
    </row>
    <row r="171" spans="1:11" x14ac:dyDescent="0.25">
      <c r="A171" s="35" t="s">
        <v>814</v>
      </c>
      <c r="B171" s="41"/>
      <c r="C171" s="43"/>
      <c r="D171" s="43"/>
      <c r="E171" s="43"/>
      <c r="F171" s="42">
        <v>735315</v>
      </c>
      <c r="G171" s="42">
        <v>1264685</v>
      </c>
      <c r="H171" s="43"/>
      <c r="I171" s="43"/>
      <c r="J171" s="43"/>
      <c r="K171" s="44">
        <v>2000000</v>
      </c>
    </row>
    <row r="172" spans="1:11" x14ac:dyDescent="0.25">
      <c r="A172" s="35" t="s">
        <v>783</v>
      </c>
      <c r="B172" s="41"/>
      <c r="C172" s="43"/>
      <c r="D172" s="43"/>
      <c r="E172" s="43"/>
      <c r="F172" s="43"/>
      <c r="G172" s="42">
        <v>45000</v>
      </c>
      <c r="H172" s="43"/>
      <c r="I172" s="43"/>
      <c r="J172" s="43"/>
      <c r="K172" s="44">
        <v>45000</v>
      </c>
    </row>
    <row r="173" spans="1:11" x14ac:dyDescent="0.25">
      <c r="A173" s="14" t="s">
        <v>258</v>
      </c>
      <c r="B173" s="33">
        <v>18000</v>
      </c>
      <c r="C173" s="33">
        <v>0</v>
      </c>
      <c r="D173" s="34"/>
      <c r="E173" s="34"/>
      <c r="F173" s="34"/>
      <c r="G173" s="34"/>
      <c r="H173" s="34"/>
      <c r="I173" s="34"/>
      <c r="J173" s="34"/>
      <c r="K173" s="33">
        <v>18000</v>
      </c>
    </row>
    <row r="174" spans="1:11" x14ac:dyDescent="0.25">
      <c r="A174" s="35" t="s">
        <v>836</v>
      </c>
      <c r="B174" s="45">
        <v>5400</v>
      </c>
      <c r="C174" s="42">
        <v>0.93</v>
      </c>
      <c r="D174" s="43"/>
      <c r="E174" s="43"/>
      <c r="F174" s="43"/>
      <c r="G174" s="43"/>
      <c r="H174" s="43"/>
      <c r="I174" s="43"/>
      <c r="J174" s="43"/>
      <c r="K174" s="44">
        <v>5400.93</v>
      </c>
    </row>
    <row r="175" spans="1:11" x14ac:dyDescent="0.25">
      <c r="A175" s="35" t="s">
        <v>837</v>
      </c>
      <c r="B175" s="45">
        <v>12600</v>
      </c>
      <c r="C175" s="42">
        <v>-0.93</v>
      </c>
      <c r="D175" s="43"/>
      <c r="E175" s="43"/>
      <c r="F175" s="43"/>
      <c r="G175" s="43"/>
      <c r="H175" s="43"/>
      <c r="I175" s="43"/>
      <c r="J175" s="43"/>
      <c r="K175" s="44">
        <v>12599.07</v>
      </c>
    </row>
    <row r="176" spans="1:11" x14ac:dyDescent="0.25">
      <c r="A176" s="14" t="s">
        <v>259</v>
      </c>
      <c r="B176" s="33">
        <v>33598.81</v>
      </c>
      <c r="C176" s="33">
        <v>435581.43</v>
      </c>
      <c r="D176" s="33">
        <v>53894.86</v>
      </c>
      <c r="E176" s="33">
        <v>147886.74000000002</v>
      </c>
      <c r="F176" s="33">
        <v>35948.520000000004</v>
      </c>
      <c r="G176" s="33">
        <v>9268.4</v>
      </c>
      <c r="H176" s="33">
        <v>31168.429999999997</v>
      </c>
      <c r="I176" s="33">
        <v>218277.78</v>
      </c>
      <c r="J176" s="33">
        <v>31740.010000000002</v>
      </c>
      <c r="K176" s="33">
        <v>997364.9800000001</v>
      </c>
    </row>
    <row r="177" spans="1:11" x14ac:dyDescent="0.25">
      <c r="A177" s="35" t="s">
        <v>838</v>
      </c>
      <c r="B177" s="45">
        <v>26476.73</v>
      </c>
      <c r="C177" s="42">
        <v>437328.12</v>
      </c>
      <c r="D177" s="42">
        <v>45623.61</v>
      </c>
      <c r="E177" s="42">
        <v>131261.74000000002</v>
      </c>
      <c r="F177" s="42">
        <v>35948.520000000004</v>
      </c>
      <c r="G177" s="42">
        <v>4457.91</v>
      </c>
      <c r="H177" s="42">
        <v>31168.429999999997</v>
      </c>
      <c r="I177" s="42">
        <v>217984.52</v>
      </c>
      <c r="J177" s="42">
        <v>31740.010000000002</v>
      </c>
      <c r="K177" s="44">
        <v>961989.59000000008</v>
      </c>
    </row>
    <row r="178" spans="1:11" x14ac:dyDescent="0.25">
      <c r="A178" s="35" t="s">
        <v>839</v>
      </c>
      <c r="B178" s="45">
        <v>0</v>
      </c>
      <c r="C178" s="42">
        <v>-2061.73</v>
      </c>
      <c r="D178" s="43"/>
      <c r="E178" s="43"/>
      <c r="F178" s="43"/>
      <c r="G178" s="43"/>
      <c r="H178" s="43"/>
      <c r="I178" s="43"/>
      <c r="J178" s="43"/>
      <c r="K178" s="44">
        <v>-2061.73</v>
      </c>
    </row>
    <row r="179" spans="1:11" x14ac:dyDescent="0.25">
      <c r="A179" s="35" t="s">
        <v>775</v>
      </c>
      <c r="B179" s="41"/>
      <c r="C179" s="42">
        <v>315.04000000000002</v>
      </c>
      <c r="D179" s="43"/>
      <c r="E179" s="43"/>
      <c r="F179" s="43"/>
      <c r="G179" s="43"/>
      <c r="H179" s="43"/>
      <c r="I179" s="43"/>
      <c r="J179" s="43"/>
      <c r="K179" s="44">
        <v>315.04000000000002</v>
      </c>
    </row>
    <row r="180" spans="1:11" x14ac:dyDescent="0.25">
      <c r="A180" s="35" t="s">
        <v>761</v>
      </c>
      <c r="B180" s="45">
        <v>7122.08</v>
      </c>
      <c r="C180" s="43"/>
      <c r="D180" s="43"/>
      <c r="E180" s="43"/>
      <c r="F180" s="43"/>
      <c r="G180" s="43"/>
      <c r="H180" s="43"/>
      <c r="I180" s="43"/>
      <c r="J180" s="43"/>
      <c r="K180" s="44">
        <v>7122.08</v>
      </c>
    </row>
    <row r="181" spans="1:11" x14ac:dyDescent="0.25">
      <c r="A181" s="35" t="s">
        <v>776</v>
      </c>
      <c r="B181" s="41"/>
      <c r="C181" s="43"/>
      <c r="D181" s="42">
        <v>8271.25</v>
      </c>
      <c r="E181" s="42">
        <v>16625</v>
      </c>
      <c r="F181" s="43"/>
      <c r="G181" s="42">
        <v>103.75</v>
      </c>
      <c r="H181" s="43"/>
      <c r="I181" s="43"/>
      <c r="J181" s="43"/>
      <c r="K181" s="44">
        <v>25000</v>
      </c>
    </row>
    <row r="182" spans="1:11" x14ac:dyDescent="0.25">
      <c r="A182" s="35" t="s">
        <v>783</v>
      </c>
      <c r="B182" s="41"/>
      <c r="C182" s="43"/>
      <c r="D182" s="43"/>
      <c r="E182" s="43"/>
      <c r="F182" s="43"/>
      <c r="G182" s="42">
        <v>4706.74</v>
      </c>
      <c r="H182" s="43"/>
      <c r="I182" s="42">
        <v>293.26</v>
      </c>
      <c r="J182" s="43"/>
      <c r="K182" s="44">
        <v>5000</v>
      </c>
    </row>
    <row r="183" spans="1:11" x14ac:dyDescent="0.25">
      <c r="A183" s="14" t="s">
        <v>260</v>
      </c>
      <c r="B183" s="33">
        <v>5444604.1700000009</v>
      </c>
      <c r="C183" s="33">
        <v>896877.9</v>
      </c>
      <c r="D183" s="33">
        <v>65684.639999999999</v>
      </c>
      <c r="E183" s="33">
        <v>38568.559999999998</v>
      </c>
      <c r="F183" s="34"/>
      <c r="G183" s="34"/>
      <c r="H183" s="34"/>
      <c r="I183" s="34"/>
      <c r="J183" s="34"/>
      <c r="K183" s="33">
        <v>6445735.2700000005</v>
      </c>
    </row>
    <row r="184" spans="1:11" x14ac:dyDescent="0.25">
      <c r="A184" s="35" t="s">
        <v>840</v>
      </c>
      <c r="B184" s="45">
        <v>5376247.1700000009</v>
      </c>
      <c r="C184" s="42">
        <v>718599.9</v>
      </c>
      <c r="D184" s="42">
        <v>65684.639999999999</v>
      </c>
      <c r="E184" s="42">
        <v>38568.559999999998</v>
      </c>
      <c r="F184" s="43"/>
      <c r="G184" s="43"/>
      <c r="H184" s="43"/>
      <c r="I184" s="43"/>
      <c r="J184" s="43"/>
      <c r="K184" s="44">
        <v>6199100.2700000005</v>
      </c>
    </row>
    <row r="185" spans="1:11" x14ac:dyDescent="0.25">
      <c r="A185" s="35" t="s">
        <v>839</v>
      </c>
      <c r="B185" s="45">
        <v>68357</v>
      </c>
      <c r="C185" s="42">
        <v>178278</v>
      </c>
      <c r="D185" s="43"/>
      <c r="E185" s="43"/>
      <c r="F185" s="43"/>
      <c r="G185" s="43"/>
      <c r="H185" s="43"/>
      <c r="I185" s="43"/>
      <c r="J185" s="43"/>
      <c r="K185" s="44">
        <v>246635</v>
      </c>
    </row>
    <row r="186" spans="1:11" x14ac:dyDescent="0.25">
      <c r="A186" s="14" t="s">
        <v>261</v>
      </c>
      <c r="B186" s="33">
        <v>230662.49</v>
      </c>
      <c r="C186" s="33">
        <v>157947.1</v>
      </c>
      <c r="D186" s="33">
        <v>0</v>
      </c>
      <c r="E186" s="33">
        <v>28632</v>
      </c>
      <c r="F186" s="34"/>
      <c r="G186" s="34"/>
      <c r="H186" s="34"/>
      <c r="I186" s="34"/>
      <c r="J186" s="34"/>
      <c r="K186" s="33">
        <v>417241.58999999997</v>
      </c>
    </row>
    <row r="187" spans="1:11" x14ac:dyDescent="0.25">
      <c r="A187" s="35" t="s">
        <v>841</v>
      </c>
      <c r="B187" s="45">
        <v>230662.49</v>
      </c>
      <c r="C187" s="42">
        <v>59447.1</v>
      </c>
      <c r="D187" s="42">
        <v>0</v>
      </c>
      <c r="E187" s="42">
        <v>28632</v>
      </c>
      <c r="F187" s="43"/>
      <c r="G187" s="43"/>
      <c r="H187" s="43"/>
      <c r="I187" s="43"/>
      <c r="J187" s="43"/>
      <c r="K187" s="44">
        <v>318741.58999999997</v>
      </c>
    </row>
    <row r="188" spans="1:11" x14ac:dyDescent="0.25">
      <c r="A188" s="35" t="s">
        <v>824</v>
      </c>
      <c r="B188" s="41"/>
      <c r="C188" s="42">
        <v>98500</v>
      </c>
      <c r="D188" s="43"/>
      <c r="E188" s="43"/>
      <c r="F188" s="43"/>
      <c r="G188" s="43"/>
      <c r="H188" s="43"/>
      <c r="I188" s="43"/>
      <c r="J188" s="43"/>
      <c r="K188" s="44">
        <v>98500</v>
      </c>
    </row>
    <row r="189" spans="1:11" x14ac:dyDescent="0.25">
      <c r="A189" s="14" t="s">
        <v>262</v>
      </c>
      <c r="B189" s="33">
        <v>200659.38999999998</v>
      </c>
      <c r="C189" s="33">
        <v>102094.20999999999</v>
      </c>
      <c r="D189" s="33">
        <v>9748.99</v>
      </c>
      <c r="E189" s="33">
        <v>952.31999999999994</v>
      </c>
      <c r="F189" s="34"/>
      <c r="G189" s="34"/>
      <c r="H189" s="34"/>
      <c r="I189" s="34"/>
      <c r="J189" s="34"/>
      <c r="K189" s="33">
        <v>313454.90999999997</v>
      </c>
    </row>
    <row r="190" spans="1:11" x14ac:dyDescent="0.25">
      <c r="A190" s="35" t="s">
        <v>842</v>
      </c>
      <c r="B190" s="45">
        <v>187967.84</v>
      </c>
      <c r="C190" s="42">
        <v>102094.20999999999</v>
      </c>
      <c r="D190" s="42">
        <v>9748.99</v>
      </c>
      <c r="E190" s="42">
        <v>952.31999999999994</v>
      </c>
      <c r="F190" s="43"/>
      <c r="G190" s="43"/>
      <c r="H190" s="43"/>
      <c r="I190" s="43"/>
      <c r="J190" s="43"/>
      <c r="K190" s="44">
        <v>300763.36</v>
      </c>
    </row>
    <row r="191" spans="1:11" x14ac:dyDescent="0.25">
      <c r="A191" s="35" t="s">
        <v>839</v>
      </c>
      <c r="B191" s="45">
        <v>12691.55</v>
      </c>
      <c r="C191" s="43"/>
      <c r="D191" s="43"/>
      <c r="E191" s="43"/>
      <c r="F191" s="43"/>
      <c r="G191" s="43"/>
      <c r="H191" s="43"/>
      <c r="I191" s="43"/>
      <c r="J191" s="43"/>
      <c r="K191" s="44">
        <v>12691.55</v>
      </c>
    </row>
    <row r="192" spans="1:11" x14ac:dyDescent="0.25">
      <c r="A192" s="14" t="s">
        <v>263</v>
      </c>
      <c r="B192" s="34"/>
      <c r="C192" s="34"/>
      <c r="D192" s="33">
        <v>-311200.25</v>
      </c>
      <c r="E192" s="34"/>
      <c r="F192" s="34"/>
      <c r="G192" s="34"/>
      <c r="H192" s="34"/>
      <c r="I192" s="34"/>
      <c r="J192" s="34"/>
      <c r="K192" s="33">
        <v>-311200.25</v>
      </c>
    </row>
    <row r="193" spans="1:11" x14ac:dyDescent="0.25">
      <c r="A193" s="35" t="s">
        <v>843</v>
      </c>
      <c r="B193" s="41"/>
      <c r="C193" s="43"/>
      <c r="D193" s="42">
        <v>-311200.25</v>
      </c>
      <c r="E193" s="43"/>
      <c r="F193" s="43"/>
      <c r="G193" s="43"/>
      <c r="H193" s="43"/>
      <c r="I193" s="43"/>
      <c r="J193" s="43"/>
      <c r="K193" s="44">
        <v>-311200.25</v>
      </c>
    </row>
    <row r="194" spans="1:11" x14ac:dyDescent="0.25">
      <c r="A194" s="14" t="s">
        <v>264</v>
      </c>
      <c r="B194" s="33">
        <v>45222</v>
      </c>
      <c r="C194" s="33">
        <v>49995.5</v>
      </c>
      <c r="D194" s="33">
        <v>-1514196.8800000001</v>
      </c>
      <c r="E194" s="34"/>
      <c r="F194" s="34"/>
      <c r="G194" s="34"/>
      <c r="H194" s="34"/>
      <c r="I194" s="34"/>
      <c r="J194" s="34"/>
      <c r="K194" s="33">
        <v>-1418979.3800000001</v>
      </c>
    </row>
    <row r="195" spans="1:11" x14ac:dyDescent="0.25">
      <c r="A195" s="35" t="s">
        <v>843</v>
      </c>
      <c r="B195" s="45">
        <v>45222</v>
      </c>
      <c r="C195" s="42">
        <v>49995.5</v>
      </c>
      <c r="D195" s="42">
        <v>-1514196.8800000001</v>
      </c>
      <c r="E195" s="43"/>
      <c r="F195" s="43"/>
      <c r="G195" s="43"/>
      <c r="H195" s="43"/>
      <c r="I195" s="43"/>
      <c r="J195" s="43"/>
      <c r="K195" s="44">
        <v>-1418979.3800000001</v>
      </c>
    </row>
    <row r="196" spans="1:11" x14ac:dyDescent="0.25">
      <c r="A196" s="14" t="s">
        <v>265</v>
      </c>
      <c r="B196" s="33">
        <v>7632559.7000000002</v>
      </c>
      <c r="C196" s="33">
        <v>7027702.6999999993</v>
      </c>
      <c r="D196" s="33">
        <v>1838730.0499999982</v>
      </c>
      <c r="E196" s="34"/>
      <c r="F196" s="34"/>
      <c r="G196" s="34"/>
      <c r="H196" s="34"/>
      <c r="I196" s="34"/>
      <c r="J196" s="34"/>
      <c r="K196" s="33">
        <v>16498992.449999999</v>
      </c>
    </row>
    <row r="197" spans="1:11" x14ac:dyDescent="0.25">
      <c r="A197" s="35" t="s">
        <v>844</v>
      </c>
      <c r="B197" s="41"/>
      <c r="C197" s="43"/>
      <c r="D197" s="42">
        <v>990340.57</v>
      </c>
      <c r="E197" s="43"/>
      <c r="F197" s="43"/>
      <c r="G197" s="43"/>
      <c r="H197" s="43"/>
      <c r="I197" s="43"/>
      <c r="J197" s="43"/>
      <c r="K197" s="44">
        <v>990340.57</v>
      </c>
    </row>
    <row r="198" spans="1:11" x14ac:dyDescent="0.25">
      <c r="A198" s="35" t="s">
        <v>845</v>
      </c>
      <c r="B198" s="41"/>
      <c r="C198" s="42">
        <v>80000</v>
      </c>
      <c r="D198" s="42">
        <v>221061.44</v>
      </c>
      <c r="E198" s="43"/>
      <c r="F198" s="43"/>
      <c r="G198" s="43"/>
      <c r="H198" s="43"/>
      <c r="I198" s="43"/>
      <c r="J198" s="43"/>
      <c r="K198" s="44">
        <v>301061.44</v>
      </c>
    </row>
    <row r="199" spans="1:11" x14ac:dyDescent="0.25">
      <c r="A199" s="35" t="s">
        <v>749</v>
      </c>
      <c r="B199" s="45">
        <v>65000</v>
      </c>
      <c r="C199" s="42">
        <v>845923.06</v>
      </c>
      <c r="D199" s="42">
        <v>2.3283064365386963E-10</v>
      </c>
      <c r="E199" s="43"/>
      <c r="F199" s="43"/>
      <c r="G199" s="43"/>
      <c r="H199" s="43"/>
      <c r="I199" s="43"/>
      <c r="J199" s="43"/>
      <c r="K199" s="44">
        <v>910923.06000000029</v>
      </c>
    </row>
    <row r="200" spans="1:11" x14ac:dyDescent="0.25">
      <c r="A200" s="35" t="s">
        <v>843</v>
      </c>
      <c r="B200" s="45">
        <v>217619.55</v>
      </c>
      <c r="C200" s="42">
        <v>192883.57</v>
      </c>
      <c r="D200" s="42">
        <v>-2275626.1300000008</v>
      </c>
      <c r="E200" s="43"/>
      <c r="F200" s="43"/>
      <c r="G200" s="43"/>
      <c r="H200" s="43"/>
      <c r="I200" s="43"/>
      <c r="J200" s="43"/>
      <c r="K200" s="44">
        <v>-1865123.0100000007</v>
      </c>
    </row>
    <row r="201" spans="1:11" x14ac:dyDescent="0.25">
      <c r="A201" s="35" t="s">
        <v>846</v>
      </c>
      <c r="B201" s="41"/>
      <c r="C201" s="43"/>
      <c r="D201" s="42">
        <v>3981079.4099999992</v>
      </c>
      <c r="E201" s="43"/>
      <c r="F201" s="43"/>
      <c r="G201" s="43"/>
      <c r="H201" s="43"/>
      <c r="I201" s="43"/>
      <c r="J201" s="43"/>
      <c r="K201" s="44">
        <v>3981079.4099999992</v>
      </c>
    </row>
    <row r="202" spans="1:11" x14ac:dyDescent="0.25">
      <c r="A202" s="35" t="s">
        <v>847</v>
      </c>
      <c r="B202" s="45">
        <v>7349940.1500000004</v>
      </c>
      <c r="C202" s="42">
        <v>5908896.0699999994</v>
      </c>
      <c r="D202" s="42">
        <v>-1078125.24</v>
      </c>
      <c r="E202" s="43"/>
      <c r="F202" s="43"/>
      <c r="G202" s="43"/>
      <c r="H202" s="43"/>
      <c r="I202" s="43"/>
      <c r="J202" s="43"/>
      <c r="K202" s="44">
        <v>12180710.98</v>
      </c>
    </row>
    <row r="203" spans="1:11" x14ac:dyDescent="0.25">
      <c r="A203" s="14" t="s">
        <v>266</v>
      </c>
      <c r="B203" s="33">
        <v>24117.5</v>
      </c>
      <c r="C203" s="33">
        <v>882.5</v>
      </c>
      <c r="D203" s="34"/>
      <c r="E203" s="34"/>
      <c r="F203" s="34"/>
      <c r="G203" s="34"/>
      <c r="H203" s="34"/>
      <c r="I203" s="34"/>
      <c r="J203" s="34"/>
      <c r="K203" s="33">
        <v>25000</v>
      </c>
    </row>
    <row r="204" spans="1:11" x14ac:dyDescent="0.25">
      <c r="A204" s="35" t="s">
        <v>848</v>
      </c>
      <c r="B204" s="45">
        <v>4823.5</v>
      </c>
      <c r="C204" s="42">
        <v>176.5</v>
      </c>
      <c r="D204" s="43"/>
      <c r="E204" s="43"/>
      <c r="F204" s="43"/>
      <c r="G204" s="43"/>
      <c r="H204" s="43"/>
      <c r="I204" s="43"/>
      <c r="J204" s="43"/>
      <c r="K204" s="44">
        <v>5000</v>
      </c>
    </row>
    <row r="205" spans="1:11" x14ac:dyDescent="0.25">
      <c r="A205" s="35" t="s">
        <v>849</v>
      </c>
      <c r="B205" s="45">
        <v>19294</v>
      </c>
      <c r="C205" s="42">
        <v>706</v>
      </c>
      <c r="D205" s="43"/>
      <c r="E205" s="43"/>
      <c r="F205" s="43"/>
      <c r="G205" s="43"/>
      <c r="H205" s="43"/>
      <c r="I205" s="43"/>
      <c r="J205" s="43"/>
      <c r="K205" s="44">
        <v>20000</v>
      </c>
    </row>
    <row r="206" spans="1:11" x14ac:dyDescent="0.25">
      <c r="A206" s="14" t="s">
        <v>267</v>
      </c>
      <c r="B206" s="34"/>
      <c r="C206" s="33">
        <v>999375.94000000006</v>
      </c>
      <c r="D206" s="33">
        <v>7841077.5299999993</v>
      </c>
      <c r="E206" s="33">
        <v>2091761.41</v>
      </c>
      <c r="F206" s="33">
        <v>1470292.9</v>
      </c>
      <c r="G206" s="33">
        <v>279491.78999999998</v>
      </c>
      <c r="H206" s="33">
        <v>207098.74000000002</v>
      </c>
      <c r="I206" s="33">
        <v>28436.21</v>
      </c>
      <c r="J206" s="33">
        <v>3768</v>
      </c>
      <c r="K206" s="33">
        <v>12921302.52</v>
      </c>
    </row>
    <row r="207" spans="1:11" x14ac:dyDescent="0.25">
      <c r="A207" s="35" t="s">
        <v>850</v>
      </c>
      <c r="B207" s="41"/>
      <c r="C207" s="42">
        <v>999375.94000000006</v>
      </c>
      <c r="D207" s="42">
        <v>7841077.5299999993</v>
      </c>
      <c r="E207" s="42">
        <v>2091761.41</v>
      </c>
      <c r="F207" s="42">
        <v>1470292.9</v>
      </c>
      <c r="G207" s="42">
        <v>279491.78999999998</v>
      </c>
      <c r="H207" s="42">
        <v>207098.74000000002</v>
      </c>
      <c r="I207" s="42">
        <v>28436.21</v>
      </c>
      <c r="J207" s="42">
        <v>3768</v>
      </c>
      <c r="K207" s="44">
        <v>12921302.52</v>
      </c>
    </row>
    <row r="208" spans="1:11" x14ac:dyDescent="0.25">
      <c r="A208" s="14" t="s">
        <v>268</v>
      </c>
      <c r="B208" s="34"/>
      <c r="C208" s="33">
        <v>24032.530000000002</v>
      </c>
      <c r="D208" s="33">
        <v>645967.47000000009</v>
      </c>
      <c r="E208" s="34"/>
      <c r="F208" s="34"/>
      <c r="G208" s="34"/>
      <c r="H208" s="34"/>
      <c r="I208" s="34"/>
      <c r="J208" s="34"/>
      <c r="K208" s="33">
        <v>670000.00000000012</v>
      </c>
    </row>
    <row r="209" spans="1:11" x14ac:dyDescent="0.25">
      <c r="A209" s="35" t="s">
        <v>851</v>
      </c>
      <c r="B209" s="41"/>
      <c r="C209" s="42">
        <v>24032.530000000002</v>
      </c>
      <c r="D209" s="42">
        <v>645967.47000000009</v>
      </c>
      <c r="E209" s="43"/>
      <c r="F209" s="43"/>
      <c r="G209" s="43"/>
      <c r="H209" s="43"/>
      <c r="I209" s="43"/>
      <c r="J209" s="43"/>
      <c r="K209" s="44">
        <v>670000.00000000012</v>
      </c>
    </row>
    <row r="210" spans="1:11" x14ac:dyDescent="0.25">
      <c r="A210" s="14" t="s">
        <v>269</v>
      </c>
      <c r="B210" s="34"/>
      <c r="C210" s="33">
        <v>100982.58999999998</v>
      </c>
      <c r="D210" s="33">
        <v>1834903.4000000001</v>
      </c>
      <c r="E210" s="33">
        <v>67890</v>
      </c>
      <c r="F210" s="34"/>
      <c r="G210" s="34"/>
      <c r="H210" s="34"/>
      <c r="I210" s="34"/>
      <c r="J210" s="34"/>
      <c r="K210" s="33">
        <v>2003775.9900000002</v>
      </c>
    </row>
    <row r="211" spans="1:11" x14ac:dyDescent="0.25">
      <c r="A211" s="35" t="s">
        <v>851</v>
      </c>
      <c r="B211" s="41"/>
      <c r="C211" s="42">
        <v>100982.58999999998</v>
      </c>
      <c r="D211" s="42">
        <v>1834903.4000000001</v>
      </c>
      <c r="E211" s="42">
        <v>67890</v>
      </c>
      <c r="F211" s="43"/>
      <c r="G211" s="43"/>
      <c r="H211" s="43"/>
      <c r="I211" s="43"/>
      <c r="J211" s="43"/>
      <c r="K211" s="44">
        <v>2003775.9900000002</v>
      </c>
    </row>
    <row r="212" spans="1:11" x14ac:dyDescent="0.25">
      <c r="A212" s="14" t="s">
        <v>270</v>
      </c>
      <c r="B212" s="34"/>
      <c r="C212" s="33">
        <v>124983.80000000003</v>
      </c>
      <c r="D212" s="33">
        <v>1267822.0099999998</v>
      </c>
      <c r="E212" s="33">
        <v>57387.28</v>
      </c>
      <c r="F212" s="33">
        <v>36281.75</v>
      </c>
      <c r="G212" s="33">
        <v>13524.25</v>
      </c>
      <c r="H212" s="33">
        <v>0</v>
      </c>
      <c r="I212" s="34"/>
      <c r="J212" s="34"/>
      <c r="K212" s="33">
        <v>1499999.0899999999</v>
      </c>
    </row>
    <row r="213" spans="1:11" x14ac:dyDescent="0.25">
      <c r="A213" s="35" t="s">
        <v>852</v>
      </c>
      <c r="B213" s="41"/>
      <c r="C213" s="42">
        <v>124983.80000000003</v>
      </c>
      <c r="D213" s="42">
        <v>1267822.0099999998</v>
      </c>
      <c r="E213" s="42">
        <v>57387.28</v>
      </c>
      <c r="F213" s="42">
        <v>36281.75</v>
      </c>
      <c r="G213" s="42">
        <v>13524.25</v>
      </c>
      <c r="H213" s="42">
        <v>0</v>
      </c>
      <c r="I213" s="43"/>
      <c r="J213" s="43"/>
      <c r="K213" s="44">
        <v>1499999.0899999999</v>
      </c>
    </row>
    <row r="214" spans="1:11" x14ac:dyDescent="0.25">
      <c r="A214" s="14" t="s">
        <v>271</v>
      </c>
      <c r="B214" s="33">
        <v>250.76</v>
      </c>
      <c r="C214" s="33">
        <v>962847.70000000019</v>
      </c>
      <c r="D214" s="33">
        <v>659425.85</v>
      </c>
      <c r="E214" s="33">
        <v>0</v>
      </c>
      <c r="F214" s="34"/>
      <c r="G214" s="34"/>
      <c r="H214" s="34"/>
      <c r="I214" s="34"/>
      <c r="J214" s="34"/>
      <c r="K214" s="33">
        <v>1622524.3100000003</v>
      </c>
    </row>
    <row r="215" spans="1:11" x14ac:dyDescent="0.25">
      <c r="A215" s="35" t="s">
        <v>853</v>
      </c>
      <c r="B215" s="45">
        <v>250.76</v>
      </c>
      <c r="C215" s="42">
        <v>962847.70000000019</v>
      </c>
      <c r="D215" s="42">
        <v>659425.85</v>
      </c>
      <c r="E215" s="42">
        <v>0</v>
      </c>
      <c r="F215" s="43"/>
      <c r="G215" s="43"/>
      <c r="H215" s="43"/>
      <c r="I215" s="43"/>
      <c r="J215" s="43"/>
      <c r="K215" s="44">
        <v>1622524.3100000003</v>
      </c>
    </row>
    <row r="216" spans="1:11" x14ac:dyDescent="0.25">
      <c r="A216" s="14" t="s">
        <v>272</v>
      </c>
      <c r="B216" s="34"/>
      <c r="C216" s="34"/>
      <c r="D216" s="33">
        <v>375</v>
      </c>
      <c r="E216" s="33">
        <v>7077.5499999999993</v>
      </c>
      <c r="F216" s="33">
        <v>47.449999999999996</v>
      </c>
      <c r="G216" s="34"/>
      <c r="H216" s="34"/>
      <c r="I216" s="34"/>
      <c r="J216" s="34"/>
      <c r="K216" s="33">
        <v>7499.9999999999991</v>
      </c>
    </row>
    <row r="217" spans="1:11" x14ac:dyDescent="0.25">
      <c r="A217" s="35" t="s">
        <v>776</v>
      </c>
      <c r="B217" s="41"/>
      <c r="C217" s="43"/>
      <c r="D217" s="42">
        <v>375</v>
      </c>
      <c r="E217" s="42">
        <v>7077.5499999999993</v>
      </c>
      <c r="F217" s="42">
        <v>47.449999999999996</v>
      </c>
      <c r="G217" s="43"/>
      <c r="H217" s="43"/>
      <c r="I217" s="43"/>
      <c r="J217" s="43"/>
      <c r="K217" s="44">
        <v>7499.9999999999991</v>
      </c>
    </row>
    <row r="218" spans="1:11" x14ac:dyDescent="0.25">
      <c r="A218" s="14" t="s">
        <v>273</v>
      </c>
      <c r="B218" s="34"/>
      <c r="C218" s="34"/>
      <c r="D218" s="33">
        <v>1730.74</v>
      </c>
      <c r="E218" s="33">
        <v>901475.5499999997</v>
      </c>
      <c r="F218" s="33">
        <v>1203943.47</v>
      </c>
      <c r="G218" s="33">
        <v>58149.93</v>
      </c>
      <c r="H218" s="33">
        <v>103875.34999999999</v>
      </c>
      <c r="I218" s="33">
        <v>631083.21</v>
      </c>
      <c r="J218" s="33">
        <v>42234.409999999996</v>
      </c>
      <c r="K218" s="33">
        <v>2942492.6599999997</v>
      </c>
    </row>
    <row r="219" spans="1:11" x14ac:dyDescent="0.25">
      <c r="A219" s="35" t="s">
        <v>854</v>
      </c>
      <c r="B219" s="41"/>
      <c r="C219" s="43"/>
      <c r="D219" s="42">
        <v>1730.74</v>
      </c>
      <c r="E219" s="42">
        <v>901475.5499999997</v>
      </c>
      <c r="F219" s="42">
        <v>1203943.47</v>
      </c>
      <c r="G219" s="42">
        <v>58149.93</v>
      </c>
      <c r="H219" s="42">
        <v>103875.34999999999</v>
      </c>
      <c r="I219" s="42">
        <v>631083.21</v>
      </c>
      <c r="J219" s="42">
        <v>42234.409999999996</v>
      </c>
      <c r="K219" s="44">
        <v>2942492.6599999997</v>
      </c>
    </row>
    <row r="220" spans="1:11" x14ac:dyDescent="0.25">
      <c r="A220" s="14" t="s">
        <v>274</v>
      </c>
      <c r="B220" s="34"/>
      <c r="C220" s="34"/>
      <c r="D220" s="33">
        <v>59655.18</v>
      </c>
      <c r="E220" s="33">
        <v>5737455.5300000012</v>
      </c>
      <c r="F220" s="33">
        <v>9636490.75</v>
      </c>
      <c r="G220" s="33">
        <v>3826770.68</v>
      </c>
      <c r="H220" s="33">
        <v>2723297.07</v>
      </c>
      <c r="I220" s="33">
        <v>2339880.1</v>
      </c>
      <c r="J220" s="33">
        <v>601494.24</v>
      </c>
      <c r="K220" s="33">
        <v>24925043.550000001</v>
      </c>
    </row>
    <row r="221" spans="1:11" x14ac:dyDescent="0.25">
      <c r="A221" s="35" t="s">
        <v>855</v>
      </c>
      <c r="B221" s="41"/>
      <c r="C221" s="43"/>
      <c r="D221" s="42">
        <v>59655.18</v>
      </c>
      <c r="E221" s="42">
        <v>5737455.5300000012</v>
      </c>
      <c r="F221" s="42">
        <v>9636490.75</v>
      </c>
      <c r="G221" s="42">
        <v>3826770.68</v>
      </c>
      <c r="H221" s="42">
        <v>2723297.07</v>
      </c>
      <c r="I221" s="42">
        <v>2339880.1</v>
      </c>
      <c r="J221" s="42">
        <v>601494.24</v>
      </c>
      <c r="K221" s="44">
        <v>24925043.550000001</v>
      </c>
    </row>
    <row r="222" spans="1:11" x14ac:dyDescent="0.25">
      <c r="A222" s="14" t="s">
        <v>275</v>
      </c>
      <c r="B222" s="34"/>
      <c r="C222" s="34"/>
      <c r="D222" s="33">
        <v>3562.4300000000003</v>
      </c>
      <c r="E222" s="33">
        <v>352386.02999999997</v>
      </c>
      <c r="F222" s="33">
        <v>926721.81</v>
      </c>
      <c r="G222" s="33">
        <v>418297.98</v>
      </c>
      <c r="H222" s="33">
        <v>133006.36000000002</v>
      </c>
      <c r="I222" s="33">
        <v>528143.66999999993</v>
      </c>
      <c r="J222" s="33">
        <v>381751.97</v>
      </c>
      <c r="K222" s="33">
        <v>2743870.2500000005</v>
      </c>
    </row>
    <row r="223" spans="1:11" x14ac:dyDescent="0.25">
      <c r="A223" s="35" t="s">
        <v>856</v>
      </c>
      <c r="B223" s="41"/>
      <c r="C223" s="43"/>
      <c r="D223" s="42">
        <v>3562.4300000000003</v>
      </c>
      <c r="E223" s="42">
        <v>352386.02999999997</v>
      </c>
      <c r="F223" s="42">
        <v>926721.81</v>
      </c>
      <c r="G223" s="42">
        <v>418297.98</v>
      </c>
      <c r="H223" s="42">
        <v>133006.36000000002</v>
      </c>
      <c r="I223" s="42">
        <v>528143.66999999993</v>
      </c>
      <c r="J223" s="42">
        <v>381751.97</v>
      </c>
      <c r="K223" s="44">
        <v>2743870.2500000005</v>
      </c>
    </row>
    <row r="224" spans="1:11" x14ac:dyDescent="0.25">
      <c r="A224" s="14" t="s">
        <v>276</v>
      </c>
      <c r="B224" s="34"/>
      <c r="C224" s="34"/>
      <c r="D224" s="34"/>
      <c r="E224" s="33">
        <v>13069.490000000002</v>
      </c>
      <c r="F224" s="33">
        <v>65473.85</v>
      </c>
      <c r="G224" s="33">
        <v>1790.12</v>
      </c>
      <c r="H224" s="33">
        <v>24475.910000000003</v>
      </c>
      <c r="I224" s="33">
        <v>192166.24</v>
      </c>
      <c r="J224" s="33">
        <v>0</v>
      </c>
      <c r="K224" s="33">
        <v>296975.61</v>
      </c>
    </row>
    <row r="225" spans="1:11" x14ac:dyDescent="0.25">
      <c r="A225" s="35" t="s">
        <v>857</v>
      </c>
      <c r="B225" s="41"/>
      <c r="C225" s="43"/>
      <c r="D225" s="43"/>
      <c r="E225" s="42">
        <v>13069.490000000002</v>
      </c>
      <c r="F225" s="42">
        <v>65473.85</v>
      </c>
      <c r="G225" s="42">
        <v>1790.12</v>
      </c>
      <c r="H225" s="42">
        <v>24475.910000000003</v>
      </c>
      <c r="I225" s="42">
        <v>192166.24</v>
      </c>
      <c r="J225" s="42">
        <v>0</v>
      </c>
      <c r="K225" s="44">
        <v>296975.61</v>
      </c>
    </row>
    <row r="226" spans="1:11" x14ac:dyDescent="0.25">
      <c r="A226" s="14" t="s">
        <v>277</v>
      </c>
      <c r="B226" s="34"/>
      <c r="C226" s="34"/>
      <c r="D226" s="34"/>
      <c r="E226" s="34"/>
      <c r="F226" s="33">
        <v>212883.37</v>
      </c>
      <c r="G226" s="33">
        <v>1665803.8200000003</v>
      </c>
      <c r="H226" s="33">
        <v>126586.81999999999</v>
      </c>
      <c r="I226" s="33">
        <v>347486.71</v>
      </c>
      <c r="J226" s="33">
        <v>141405.87</v>
      </c>
      <c r="K226" s="33">
        <v>2494166.5900000008</v>
      </c>
    </row>
    <row r="227" spans="1:11" x14ac:dyDescent="0.25">
      <c r="A227" s="35" t="s">
        <v>858</v>
      </c>
      <c r="B227" s="41"/>
      <c r="C227" s="43"/>
      <c r="D227" s="43"/>
      <c r="E227" s="43"/>
      <c r="F227" s="42">
        <v>212883.37</v>
      </c>
      <c r="G227" s="42">
        <v>1665803.8200000003</v>
      </c>
      <c r="H227" s="42">
        <v>126586.81999999999</v>
      </c>
      <c r="I227" s="42">
        <v>347486.71</v>
      </c>
      <c r="J227" s="42">
        <v>141405.87</v>
      </c>
      <c r="K227" s="44">
        <v>2494166.5900000008</v>
      </c>
    </row>
    <row r="228" spans="1:11" x14ac:dyDescent="0.25">
      <c r="A228" s="14" t="s">
        <v>278</v>
      </c>
      <c r="B228" s="34"/>
      <c r="C228" s="34"/>
      <c r="D228" s="34"/>
      <c r="E228" s="34"/>
      <c r="F228" s="33">
        <v>410216.60000000003</v>
      </c>
      <c r="G228" s="33">
        <v>3010080.11</v>
      </c>
      <c r="H228" s="33">
        <v>1708685.64</v>
      </c>
      <c r="I228" s="33">
        <v>82816.61</v>
      </c>
      <c r="J228" s="33">
        <v>1829.7399999999998</v>
      </c>
      <c r="K228" s="33">
        <v>5213628.7</v>
      </c>
    </row>
    <row r="229" spans="1:11" x14ac:dyDescent="0.25">
      <c r="A229" s="35" t="s">
        <v>859</v>
      </c>
      <c r="B229" s="41"/>
      <c r="C229" s="43"/>
      <c r="D229" s="43"/>
      <c r="E229" s="43"/>
      <c r="F229" s="42">
        <v>410216.60000000003</v>
      </c>
      <c r="G229" s="42">
        <v>3010080.11</v>
      </c>
      <c r="H229" s="42">
        <v>1708685.64</v>
      </c>
      <c r="I229" s="42">
        <v>82816.61</v>
      </c>
      <c r="J229" s="42">
        <v>1829.7399999999998</v>
      </c>
      <c r="K229" s="44">
        <v>5213628.7</v>
      </c>
    </row>
    <row r="230" spans="1:11" x14ac:dyDescent="0.25">
      <c r="A230" s="14" t="s">
        <v>279</v>
      </c>
      <c r="B230" s="34"/>
      <c r="C230" s="34"/>
      <c r="D230" s="34"/>
      <c r="E230" s="33">
        <v>251.82</v>
      </c>
      <c r="F230" s="33">
        <v>4611335.8600000003</v>
      </c>
      <c r="G230" s="33">
        <v>775875.32</v>
      </c>
      <c r="H230" s="33">
        <v>331680.61</v>
      </c>
      <c r="I230" s="33">
        <v>2290</v>
      </c>
      <c r="J230" s="34"/>
      <c r="K230" s="33">
        <v>5721433.6100000003</v>
      </c>
    </row>
    <row r="231" spans="1:11" x14ac:dyDescent="0.25">
      <c r="A231" s="35" t="s">
        <v>860</v>
      </c>
      <c r="B231" s="41"/>
      <c r="C231" s="43"/>
      <c r="D231" s="43"/>
      <c r="E231" s="42">
        <v>251.82</v>
      </c>
      <c r="F231" s="42">
        <v>4611335.8600000003</v>
      </c>
      <c r="G231" s="42">
        <v>775875.32</v>
      </c>
      <c r="H231" s="42">
        <v>331680.61</v>
      </c>
      <c r="I231" s="42">
        <v>2290</v>
      </c>
      <c r="J231" s="43"/>
      <c r="K231" s="44">
        <v>5721433.6100000003</v>
      </c>
    </row>
    <row r="232" spans="1:11" x14ac:dyDescent="0.25">
      <c r="A232" s="14" t="s">
        <v>280</v>
      </c>
      <c r="B232" s="34"/>
      <c r="C232" s="34"/>
      <c r="D232" s="34"/>
      <c r="E232" s="33">
        <v>251.82</v>
      </c>
      <c r="F232" s="33">
        <v>2561922.71</v>
      </c>
      <c r="G232" s="33">
        <v>3031053.85</v>
      </c>
      <c r="H232" s="33">
        <v>123946.48</v>
      </c>
      <c r="I232" s="34"/>
      <c r="J232" s="34"/>
      <c r="K232" s="33">
        <v>5717174.8599999994</v>
      </c>
    </row>
    <row r="233" spans="1:11" x14ac:dyDescent="0.25">
      <c r="A233" s="35" t="s">
        <v>861</v>
      </c>
      <c r="B233" s="41"/>
      <c r="C233" s="43"/>
      <c r="D233" s="43"/>
      <c r="E233" s="42">
        <v>251.82</v>
      </c>
      <c r="F233" s="42">
        <v>2561922.71</v>
      </c>
      <c r="G233" s="42">
        <v>3031053.85</v>
      </c>
      <c r="H233" s="42">
        <v>123946.48</v>
      </c>
      <c r="I233" s="43"/>
      <c r="J233" s="43"/>
      <c r="K233" s="44">
        <v>5717174.8599999994</v>
      </c>
    </row>
    <row r="234" spans="1:11" x14ac:dyDescent="0.25">
      <c r="A234" s="14" t="s">
        <v>281</v>
      </c>
      <c r="B234" s="34"/>
      <c r="C234" s="34"/>
      <c r="D234" s="34"/>
      <c r="E234" s="33">
        <v>281.39999999999998</v>
      </c>
      <c r="F234" s="33">
        <v>302398.32999999996</v>
      </c>
      <c r="G234" s="33">
        <v>132343.91999999998</v>
      </c>
      <c r="H234" s="33">
        <v>9235.86</v>
      </c>
      <c r="I234" s="33">
        <v>125286.47</v>
      </c>
      <c r="J234" s="33">
        <v>0</v>
      </c>
      <c r="K234" s="33">
        <v>569545.98</v>
      </c>
    </row>
    <row r="235" spans="1:11" x14ac:dyDescent="0.25">
      <c r="A235" s="35" t="s">
        <v>862</v>
      </c>
      <c r="B235" s="41"/>
      <c r="C235" s="43"/>
      <c r="D235" s="43"/>
      <c r="E235" s="42">
        <v>281.39999999999998</v>
      </c>
      <c r="F235" s="42">
        <v>302398.32999999996</v>
      </c>
      <c r="G235" s="42">
        <v>132343.91999999998</v>
      </c>
      <c r="H235" s="42">
        <v>9235.86</v>
      </c>
      <c r="I235" s="42">
        <v>125286.47</v>
      </c>
      <c r="J235" s="42">
        <v>0</v>
      </c>
      <c r="K235" s="44">
        <v>569545.98</v>
      </c>
    </row>
    <row r="236" spans="1:11" x14ac:dyDescent="0.25">
      <c r="A236" s="14" t="s">
        <v>282</v>
      </c>
      <c r="B236" s="34"/>
      <c r="C236" s="34"/>
      <c r="D236" s="34"/>
      <c r="E236" s="34"/>
      <c r="F236" s="33">
        <v>3190.25</v>
      </c>
      <c r="G236" s="33">
        <v>58539.22</v>
      </c>
      <c r="H236" s="33">
        <v>315904.49</v>
      </c>
      <c r="I236" s="33">
        <v>167755.81</v>
      </c>
      <c r="J236" s="33">
        <v>0</v>
      </c>
      <c r="K236" s="33">
        <v>545389.77</v>
      </c>
    </row>
    <row r="237" spans="1:11" x14ac:dyDescent="0.25">
      <c r="A237" s="35" t="s">
        <v>863</v>
      </c>
      <c r="B237" s="41"/>
      <c r="C237" s="43"/>
      <c r="D237" s="43"/>
      <c r="E237" s="43"/>
      <c r="F237" s="42">
        <v>3190.25</v>
      </c>
      <c r="G237" s="42">
        <v>58539.22</v>
      </c>
      <c r="H237" s="42">
        <v>315904.49</v>
      </c>
      <c r="I237" s="42">
        <v>167755.81</v>
      </c>
      <c r="J237" s="42">
        <v>0</v>
      </c>
      <c r="K237" s="44">
        <v>545389.77</v>
      </c>
    </row>
    <row r="238" spans="1:11" x14ac:dyDescent="0.25">
      <c r="A238" s="14" t="s">
        <v>283</v>
      </c>
      <c r="B238" s="34"/>
      <c r="C238" s="34"/>
      <c r="D238" s="34"/>
      <c r="E238" s="34"/>
      <c r="F238" s="33">
        <v>17793.68</v>
      </c>
      <c r="G238" s="33">
        <v>286558.34999999998</v>
      </c>
      <c r="H238" s="33">
        <v>181076.55999999997</v>
      </c>
      <c r="I238" s="33">
        <v>162951.69</v>
      </c>
      <c r="J238" s="33">
        <v>3167.4400000000005</v>
      </c>
      <c r="K238" s="33">
        <v>651547.71999999986</v>
      </c>
    </row>
    <row r="239" spans="1:11" x14ac:dyDescent="0.25">
      <c r="A239" s="35" t="s">
        <v>864</v>
      </c>
      <c r="B239" s="41"/>
      <c r="C239" s="43"/>
      <c r="D239" s="43"/>
      <c r="E239" s="43"/>
      <c r="F239" s="42">
        <v>17793.68</v>
      </c>
      <c r="G239" s="42">
        <v>286558.34999999998</v>
      </c>
      <c r="H239" s="42">
        <v>181076.55999999997</v>
      </c>
      <c r="I239" s="42">
        <v>162951.69</v>
      </c>
      <c r="J239" s="42">
        <v>3167.4400000000005</v>
      </c>
      <c r="K239" s="44">
        <v>651547.71999999986</v>
      </c>
    </row>
    <row r="240" spans="1:11" x14ac:dyDescent="0.25">
      <c r="A240" s="14" t="s">
        <v>284</v>
      </c>
      <c r="B240" s="34"/>
      <c r="C240" s="34"/>
      <c r="D240" s="34"/>
      <c r="E240" s="33">
        <v>11750</v>
      </c>
      <c r="F240" s="33">
        <v>802040.25</v>
      </c>
      <c r="G240" s="33">
        <v>11273152.48</v>
      </c>
      <c r="H240" s="33">
        <v>40332199.790000014</v>
      </c>
      <c r="I240" s="33">
        <v>6441340.4700000007</v>
      </c>
      <c r="J240" s="33">
        <v>310784.48</v>
      </c>
      <c r="K240" s="33">
        <v>59171267.470000014</v>
      </c>
    </row>
    <row r="241" spans="1:11" x14ac:dyDescent="0.25">
      <c r="A241" s="35" t="s">
        <v>865</v>
      </c>
      <c r="B241" s="41"/>
      <c r="C241" s="43"/>
      <c r="D241" s="43"/>
      <c r="E241" s="42">
        <v>11750</v>
      </c>
      <c r="F241" s="42">
        <v>802040.25</v>
      </c>
      <c r="G241" s="42">
        <v>11273152.48</v>
      </c>
      <c r="H241" s="42">
        <v>39432199.790000014</v>
      </c>
      <c r="I241" s="42">
        <v>6447340.4700000007</v>
      </c>
      <c r="J241" s="42">
        <v>312784.48</v>
      </c>
      <c r="K241" s="44">
        <v>58279267.470000014</v>
      </c>
    </row>
    <row r="242" spans="1:11" x14ac:dyDescent="0.25">
      <c r="A242" s="35" t="s">
        <v>778</v>
      </c>
      <c r="B242" s="41"/>
      <c r="C242" s="43"/>
      <c r="D242" s="43"/>
      <c r="E242" s="43"/>
      <c r="F242" s="43"/>
      <c r="G242" s="43"/>
      <c r="H242" s="42">
        <v>900000</v>
      </c>
      <c r="I242" s="42">
        <v>-6000</v>
      </c>
      <c r="J242" s="42">
        <v>-2000</v>
      </c>
      <c r="K242" s="44">
        <v>892000</v>
      </c>
    </row>
    <row r="243" spans="1:11" x14ac:dyDescent="0.25">
      <c r="A243" s="14" t="s">
        <v>285</v>
      </c>
      <c r="B243" s="34"/>
      <c r="C243" s="34"/>
      <c r="D243" s="34"/>
      <c r="E243" s="33">
        <v>253.8</v>
      </c>
      <c r="F243" s="33">
        <v>1253888.1900000002</v>
      </c>
      <c r="G243" s="33">
        <v>16647655.040000003</v>
      </c>
      <c r="H243" s="33">
        <v>1236290.9899999998</v>
      </c>
      <c r="I243" s="33">
        <v>88944.660000000018</v>
      </c>
      <c r="J243" s="33">
        <v>55967</v>
      </c>
      <c r="K243" s="33">
        <v>19282999.680000003</v>
      </c>
    </row>
    <row r="244" spans="1:11" x14ac:dyDescent="0.25">
      <c r="A244" s="35" t="s">
        <v>834</v>
      </c>
      <c r="B244" s="41"/>
      <c r="C244" s="43"/>
      <c r="D244" s="43"/>
      <c r="E244" s="43"/>
      <c r="F244" s="43"/>
      <c r="G244" s="42">
        <v>65000</v>
      </c>
      <c r="H244" s="43"/>
      <c r="I244" s="43"/>
      <c r="J244" s="43"/>
      <c r="K244" s="44">
        <v>65000</v>
      </c>
    </row>
    <row r="245" spans="1:11" x14ac:dyDescent="0.25">
      <c r="A245" s="35" t="s">
        <v>866</v>
      </c>
      <c r="B245" s="41"/>
      <c r="C245" s="43"/>
      <c r="D245" s="43"/>
      <c r="E245" s="42">
        <v>253.8</v>
      </c>
      <c r="F245" s="42">
        <v>1253888.1900000002</v>
      </c>
      <c r="G245" s="42">
        <v>16582655.040000003</v>
      </c>
      <c r="H245" s="42">
        <v>1236290.9899999998</v>
      </c>
      <c r="I245" s="42">
        <v>88944.660000000018</v>
      </c>
      <c r="J245" s="42">
        <v>55967</v>
      </c>
      <c r="K245" s="44">
        <v>19217999.680000003</v>
      </c>
    </row>
    <row r="246" spans="1:11" x14ac:dyDescent="0.25">
      <c r="A246" s="14" t="s">
        <v>286</v>
      </c>
      <c r="B246" s="34"/>
      <c r="C246" s="34"/>
      <c r="D246" s="34"/>
      <c r="E246" s="33">
        <v>285.76</v>
      </c>
      <c r="F246" s="33">
        <v>649464.18999999983</v>
      </c>
      <c r="G246" s="33">
        <v>9640852.2500000019</v>
      </c>
      <c r="H246" s="33">
        <v>1041049.5399999998</v>
      </c>
      <c r="I246" s="33">
        <v>106497.15</v>
      </c>
      <c r="J246" s="33">
        <v>46996.969999999994</v>
      </c>
      <c r="K246" s="33">
        <v>11485145.860000001</v>
      </c>
    </row>
    <row r="247" spans="1:11" x14ac:dyDescent="0.25">
      <c r="A247" s="35" t="s">
        <v>867</v>
      </c>
      <c r="B247" s="41"/>
      <c r="C247" s="43"/>
      <c r="D247" s="43"/>
      <c r="E247" s="42">
        <v>285.76</v>
      </c>
      <c r="F247" s="42">
        <v>649464.18999999983</v>
      </c>
      <c r="G247" s="42">
        <v>9640852.2500000019</v>
      </c>
      <c r="H247" s="42">
        <v>1041049.5399999998</v>
      </c>
      <c r="I247" s="42">
        <v>106497.15</v>
      </c>
      <c r="J247" s="42">
        <v>46996.969999999994</v>
      </c>
      <c r="K247" s="44">
        <v>11485145.860000001</v>
      </c>
    </row>
    <row r="248" spans="1:11" x14ac:dyDescent="0.25">
      <c r="A248" s="14" t="s">
        <v>287</v>
      </c>
      <c r="B248" s="34"/>
      <c r="C248" s="34"/>
      <c r="D248" s="34"/>
      <c r="E248" s="34"/>
      <c r="F248" s="33">
        <v>9143.7000000000007</v>
      </c>
      <c r="G248" s="33">
        <v>1981737.93</v>
      </c>
      <c r="H248" s="33">
        <v>10547934.51</v>
      </c>
      <c r="I248" s="33">
        <v>1147616.98</v>
      </c>
      <c r="J248" s="33">
        <v>10349.93</v>
      </c>
      <c r="K248" s="33">
        <v>13696783.049999999</v>
      </c>
    </row>
    <row r="249" spans="1:11" x14ac:dyDescent="0.25">
      <c r="A249" s="35" t="s">
        <v>868</v>
      </c>
      <c r="B249" s="41"/>
      <c r="C249" s="43"/>
      <c r="D249" s="43"/>
      <c r="E249" s="43"/>
      <c r="F249" s="42">
        <v>9143.7000000000007</v>
      </c>
      <c r="G249" s="42">
        <v>1981737.93</v>
      </c>
      <c r="H249" s="42">
        <v>10547934.51</v>
      </c>
      <c r="I249" s="42">
        <v>1147616.98</v>
      </c>
      <c r="J249" s="42">
        <v>10349.93</v>
      </c>
      <c r="K249" s="44">
        <v>13696783.049999999</v>
      </c>
    </row>
    <row r="250" spans="1:11" x14ac:dyDescent="0.25">
      <c r="A250" s="14" t="s">
        <v>288</v>
      </c>
      <c r="B250" s="34"/>
      <c r="C250" s="34"/>
      <c r="D250" s="34"/>
      <c r="E250" s="33">
        <v>10000</v>
      </c>
      <c r="F250" s="33">
        <v>2767206.39</v>
      </c>
      <c r="G250" s="33">
        <v>167676.45000000001</v>
      </c>
      <c r="H250" s="33">
        <v>2640391.81</v>
      </c>
      <c r="I250" s="33">
        <v>17008434.990000002</v>
      </c>
      <c r="J250" s="33">
        <v>766681.54999999993</v>
      </c>
      <c r="K250" s="33">
        <v>23360391.190000001</v>
      </c>
    </row>
    <row r="251" spans="1:11" x14ac:dyDescent="0.25">
      <c r="A251" s="35" t="s">
        <v>834</v>
      </c>
      <c r="B251" s="41"/>
      <c r="C251" s="43"/>
      <c r="D251" s="43"/>
      <c r="E251" s="43"/>
      <c r="F251" s="42">
        <v>388053.39</v>
      </c>
      <c r="G251" s="43"/>
      <c r="H251" s="43"/>
      <c r="I251" s="43"/>
      <c r="J251" s="43"/>
      <c r="K251" s="44">
        <v>388053.39</v>
      </c>
    </row>
    <row r="252" spans="1:11" x14ac:dyDescent="0.25">
      <c r="A252" s="35" t="s">
        <v>869</v>
      </c>
      <c r="B252" s="41"/>
      <c r="C252" s="43"/>
      <c r="D252" s="43"/>
      <c r="E252" s="42">
        <v>10000</v>
      </c>
      <c r="F252" s="42">
        <v>2379153</v>
      </c>
      <c r="G252" s="42">
        <v>167676.45000000001</v>
      </c>
      <c r="H252" s="42">
        <v>2640391.81</v>
      </c>
      <c r="I252" s="42">
        <v>17008434.990000002</v>
      </c>
      <c r="J252" s="42">
        <v>766681.54999999993</v>
      </c>
      <c r="K252" s="44">
        <v>22972337.800000004</v>
      </c>
    </row>
    <row r="253" spans="1:11" x14ac:dyDescent="0.25">
      <c r="A253" s="14" t="s">
        <v>289</v>
      </c>
      <c r="B253" s="34"/>
      <c r="C253" s="34"/>
      <c r="D253" s="34"/>
      <c r="E253" s="34"/>
      <c r="F253" s="33">
        <v>0</v>
      </c>
      <c r="G253" s="33">
        <v>1054709.2199999997</v>
      </c>
      <c r="H253" s="33">
        <v>2602283.4299999997</v>
      </c>
      <c r="I253" s="33">
        <v>13559696.910000002</v>
      </c>
      <c r="J253" s="33">
        <v>1960306.09</v>
      </c>
      <c r="K253" s="33">
        <v>19176995.650000002</v>
      </c>
    </row>
    <row r="254" spans="1:11" x14ac:dyDescent="0.25">
      <c r="A254" s="35" t="s">
        <v>870</v>
      </c>
      <c r="B254" s="41"/>
      <c r="C254" s="43"/>
      <c r="D254" s="43"/>
      <c r="E254" s="43"/>
      <c r="F254" s="42">
        <v>0</v>
      </c>
      <c r="G254" s="42">
        <v>1054709.2199999997</v>
      </c>
      <c r="H254" s="42">
        <v>2602283.4299999997</v>
      </c>
      <c r="I254" s="42">
        <v>13559696.910000002</v>
      </c>
      <c r="J254" s="42">
        <v>1960306.09</v>
      </c>
      <c r="K254" s="44">
        <v>19176995.650000002</v>
      </c>
    </row>
    <row r="255" spans="1:11" x14ac:dyDescent="0.25">
      <c r="A255" s="14" t="s">
        <v>290</v>
      </c>
      <c r="B255" s="34"/>
      <c r="C255" s="34"/>
      <c r="D255" s="34"/>
      <c r="E255" s="34"/>
      <c r="F255" s="34"/>
      <c r="G255" s="33">
        <v>1164623.52</v>
      </c>
      <c r="H255" s="33">
        <v>9091.19</v>
      </c>
      <c r="I255" s="33">
        <v>56.46</v>
      </c>
      <c r="J255" s="34"/>
      <c r="K255" s="33">
        <v>1173771.17</v>
      </c>
    </row>
    <row r="256" spans="1:11" x14ac:dyDescent="0.25">
      <c r="A256" s="35" t="s">
        <v>871</v>
      </c>
      <c r="B256" s="41"/>
      <c r="C256" s="43"/>
      <c r="D256" s="43"/>
      <c r="E256" s="43"/>
      <c r="F256" s="43"/>
      <c r="G256" s="42">
        <v>1164623.52</v>
      </c>
      <c r="H256" s="42">
        <v>9091.19</v>
      </c>
      <c r="I256" s="42">
        <v>56.46</v>
      </c>
      <c r="J256" s="43"/>
      <c r="K256" s="44">
        <v>1173771.17</v>
      </c>
    </row>
    <row r="257" spans="1:11" x14ac:dyDescent="0.25">
      <c r="A257" s="14" t="s">
        <v>291</v>
      </c>
      <c r="B257" s="34"/>
      <c r="C257" s="34"/>
      <c r="D257" s="34"/>
      <c r="E257" s="34"/>
      <c r="F257" s="34"/>
      <c r="G257" s="33">
        <v>140847.62</v>
      </c>
      <c r="H257" s="33">
        <v>71653.760000000009</v>
      </c>
      <c r="I257" s="33">
        <v>968244.05</v>
      </c>
      <c r="J257" s="33">
        <v>1272046.3499999999</v>
      </c>
      <c r="K257" s="33">
        <v>2452791.7800000003</v>
      </c>
    </row>
    <row r="258" spans="1:11" x14ac:dyDescent="0.25">
      <c r="A258" s="35" t="s">
        <v>872</v>
      </c>
      <c r="B258" s="41"/>
      <c r="C258" s="43"/>
      <c r="D258" s="43"/>
      <c r="E258" s="43"/>
      <c r="F258" s="43"/>
      <c r="G258" s="42">
        <v>140847.62</v>
      </c>
      <c r="H258" s="42">
        <v>71653.760000000009</v>
      </c>
      <c r="I258" s="42">
        <v>968244.05</v>
      </c>
      <c r="J258" s="42">
        <v>1272046.3499999999</v>
      </c>
      <c r="K258" s="44">
        <v>2452791.7800000003</v>
      </c>
    </row>
    <row r="259" spans="1:11" x14ac:dyDescent="0.25">
      <c r="A259" s="14" t="s">
        <v>292</v>
      </c>
      <c r="B259" s="34"/>
      <c r="C259" s="34"/>
      <c r="D259" s="34"/>
      <c r="E259" s="34"/>
      <c r="F259" s="34"/>
      <c r="G259" s="33">
        <v>323446.71000000002</v>
      </c>
      <c r="H259" s="34"/>
      <c r="I259" s="34"/>
      <c r="J259" s="34"/>
      <c r="K259" s="33">
        <v>323446.71000000002</v>
      </c>
    </row>
    <row r="260" spans="1:11" x14ac:dyDescent="0.25">
      <c r="A260" s="35" t="s">
        <v>873</v>
      </c>
      <c r="B260" s="41"/>
      <c r="C260" s="43"/>
      <c r="D260" s="43"/>
      <c r="E260" s="43"/>
      <c r="F260" s="43"/>
      <c r="G260" s="42">
        <v>323446.71000000002</v>
      </c>
      <c r="H260" s="43"/>
      <c r="I260" s="43"/>
      <c r="J260" s="43"/>
      <c r="K260" s="44">
        <v>323446.71000000002</v>
      </c>
    </row>
    <row r="261" spans="1:11" x14ac:dyDescent="0.25">
      <c r="A261" s="14" t="s">
        <v>293</v>
      </c>
      <c r="B261" s="34"/>
      <c r="C261" s="34"/>
      <c r="D261" s="34"/>
      <c r="E261" s="34"/>
      <c r="F261" s="34"/>
      <c r="G261" s="33">
        <v>13910</v>
      </c>
      <c r="H261" s="33">
        <v>291566.27</v>
      </c>
      <c r="I261" s="33">
        <v>781425.58</v>
      </c>
      <c r="J261" s="33">
        <v>118711.67</v>
      </c>
      <c r="K261" s="33">
        <v>1205613.52</v>
      </c>
    </row>
    <row r="262" spans="1:11" x14ac:dyDescent="0.25">
      <c r="A262" s="35" t="s">
        <v>874</v>
      </c>
      <c r="B262" s="41"/>
      <c r="C262" s="43"/>
      <c r="D262" s="43"/>
      <c r="E262" s="43"/>
      <c r="F262" s="43"/>
      <c r="G262" s="42">
        <v>13910</v>
      </c>
      <c r="H262" s="42">
        <v>291566.27</v>
      </c>
      <c r="I262" s="42">
        <v>781425.58</v>
      </c>
      <c r="J262" s="42">
        <v>118711.67</v>
      </c>
      <c r="K262" s="44">
        <v>1205613.52</v>
      </c>
    </row>
    <row r="263" spans="1:11" x14ac:dyDescent="0.25">
      <c r="A263" s="14" t="s">
        <v>294</v>
      </c>
      <c r="B263" s="34"/>
      <c r="C263" s="34"/>
      <c r="D263" s="34"/>
      <c r="E263" s="34"/>
      <c r="F263" s="34"/>
      <c r="G263" s="33">
        <v>123621</v>
      </c>
      <c r="H263" s="33">
        <v>1477073.13</v>
      </c>
      <c r="I263" s="33">
        <v>3523913.0400000005</v>
      </c>
      <c r="J263" s="33">
        <v>298699.59000000003</v>
      </c>
      <c r="K263" s="33">
        <v>5423306.7599999998</v>
      </c>
    </row>
    <row r="264" spans="1:11" x14ac:dyDescent="0.25">
      <c r="A264" s="35" t="s">
        <v>875</v>
      </c>
      <c r="B264" s="41"/>
      <c r="C264" s="43"/>
      <c r="D264" s="43"/>
      <c r="E264" s="43"/>
      <c r="F264" s="43"/>
      <c r="G264" s="42">
        <v>123621</v>
      </c>
      <c r="H264" s="42">
        <v>1477073.13</v>
      </c>
      <c r="I264" s="42">
        <v>3523913.0400000005</v>
      </c>
      <c r="J264" s="42">
        <v>298699.59000000003</v>
      </c>
      <c r="K264" s="44">
        <v>5423306.7599999998</v>
      </c>
    </row>
    <row r="265" spans="1:11" x14ac:dyDescent="0.25">
      <c r="A265" s="14" t="s">
        <v>295</v>
      </c>
      <c r="B265" s="34"/>
      <c r="C265" s="34"/>
      <c r="D265" s="34"/>
      <c r="E265" s="34"/>
      <c r="F265" s="34"/>
      <c r="G265" s="34"/>
      <c r="H265" s="33">
        <v>130869.43</v>
      </c>
      <c r="I265" s="33">
        <v>762911.59000000008</v>
      </c>
      <c r="J265" s="33">
        <v>3711.6200000000003</v>
      </c>
      <c r="K265" s="33">
        <v>897492.64</v>
      </c>
    </row>
    <row r="266" spans="1:11" x14ac:dyDescent="0.25">
      <c r="A266" s="35" t="s">
        <v>876</v>
      </c>
      <c r="B266" s="41"/>
      <c r="C266" s="43"/>
      <c r="D266" s="43"/>
      <c r="E266" s="43"/>
      <c r="F266" s="43"/>
      <c r="G266" s="43"/>
      <c r="H266" s="42">
        <v>130869.43</v>
      </c>
      <c r="I266" s="42">
        <v>762911.59000000008</v>
      </c>
      <c r="J266" s="42">
        <v>3711.6200000000003</v>
      </c>
      <c r="K266" s="44">
        <v>897492.64</v>
      </c>
    </row>
    <row r="267" spans="1:11" x14ac:dyDescent="0.25">
      <c r="A267" s="14" t="s">
        <v>296</v>
      </c>
      <c r="B267" s="34"/>
      <c r="C267" s="34"/>
      <c r="D267" s="34"/>
      <c r="E267" s="34"/>
      <c r="F267" s="34"/>
      <c r="G267" s="34"/>
      <c r="H267" s="33">
        <v>426251.1700000001</v>
      </c>
      <c r="I267" s="33">
        <v>2653117.5699999998</v>
      </c>
      <c r="J267" s="33">
        <v>1153760.8700000001</v>
      </c>
      <c r="K267" s="33">
        <v>4233129.6100000003</v>
      </c>
    </row>
    <row r="268" spans="1:11" x14ac:dyDescent="0.25">
      <c r="A268" s="35" t="s">
        <v>877</v>
      </c>
      <c r="B268" s="41"/>
      <c r="C268" s="43"/>
      <c r="D268" s="43"/>
      <c r="E268" s="43"/>
      <c r="F268" s="43"/>
      <c r="G268" s="43"/>
      <c r="H268" s="42">
        <v>426251.1700000001</v>
      </c>
      <c r="I268" s="42">
        <v>2653117.5699999998</v>
      </c>
      <c r="J268" s="42">
        <v>1153760.8700000001</v>
      </c>
      <c r="K268" s="44">
        <v>4233129.6100000003</v>
      </c>
    </row>
    <row r="269" spans="1:11" x14ac:dyDescent="0.25">
      <c r="A269" s="14" t="s">
        <v>297</v>
      </c>
      <c r="B269" s="34"/>
      <c r="C269" s="34"/>
      <c r="D269" s="34"/>
      <c r="E269" s="34"/>
      <c r="F269" s="34"/>
      <c r="G269" s="33">
        <v>12851.210000000003</v>
      </c>
      <c r="H269" s="33">
        <v>503525.62</v>
      </c>
      <c r="I269" s="33">
        <v>50476.3</v>
      </c>
      <c r="J269" s="33">
        <v>11089.119999999999</v>
      </c>
      <c r="K269" s="33">
        <v>577942.25</v>
      </c>
    </row>
    <row r="270" spans="1:11" x14ac:dyDescent="0.25">
      <c r="A270" s="35" t="s">
        <v>878</v>
      </c>
      <c r="B270" s="41"/>
      <c r="C270" s="43"/>
      <c r="D270" s="43"/>
      <c r="E270" s="43"/>
      <c r="F270" s="43"/>
      <c r="G270" s="42">
        <v>12851.210000000003</v>
      </c>
      <c r="H270" s="42">
        <v>503525.62</v>
      </c>
      <c r="I270" s="42">
        <v>50476.3</v>
      </c>
      <c r="J270" s="42">
        <v>11089.119999999999</v>
      </c>
      <c r="K270" s="44">
        <v>577942.25</v>
      </c>
    </row>
    <row r="271" spans="1:11" x14ac:dyDescent="0.25">
      <c r="A271" s="14" t="s">
        <v>298</v>
      </c>
      <c r="B271" s="34"/>
      <c r="C271" s="34"/>
      <c r="D271" s="34"/>
      <c r="E271" s="34"/>
      <c r="F271" s="34"/>
      <c r="G271" s="34"/>
      <c r="H271" s="33">
        <v>0</v>
      </c>
      <c r="I271" s="33">
        <v>6494241.8399999999</v>
      </c>
      <c r="J271" s="33">
        <v>1002284.79</v>
      </c>
      <c r="K271" s="33">
        <v>7496526.6299999999</v>
      </c>
    </row>
    <row r="272" spans="1:11" x14ac:dyDescent="0.25">
      <c r="A272" s="35" t="s">
        <v>879</v>
      </c>
      <c r="B272" s="41"/>
      <c r="C272" s="43"/>
      <c r="D272" s="43"/>
      <c r="E272" s="43"/>
      <c r="F272" s="43"/>
      <c r="G272" s="43"/>
      <c r="H272" s="42">
        <v>0</v>
      </c>
      <c r="I272" s="42">
        <v>412487.25</v>
      </c>
      <c r="J272" s="42">
        <v>87512.75</v>
      </c>
      <c r="K272" s="44">
        <v>500000</v>
      </c>
    </row>
    <row r="273" spans="1:11" x14ac:dyDescent="0.25">
      <c r="A273" s="35" t="s">
        <v>835</v>
      </c>
      <c r="B273" s="41"/>
      <c r="C273" s="43"/>
      <c r="D273" s="43"/>
      <c r="E273" s="43"/>
      <c r="F273" s="43"/>
      <c r="G273" s="43"/>
      <c r="H273" s="43"/>
      <c r="I273" s="43"/>
      <c r="J273" s="42">
        <v>96526.63</v>
      </c>
      <c r="K273" s="44">
        <v>96526.63</v>
      </c>
    </row>
    <row r="274" spans="1:11" x14ac:dyDescent="0.25">
      <c r="A274" s="35" t="s">
        <v>880</v>
      </c>
      <c r="B274" s="41"/>
      <c r="C274" s="43"/>
      <c r="D274" s="43"/>
      <c r="E274" s="43"/>
      <c r="F274" s="43"/>
      <c r="G274" s="43"/>
      <c r="H274" s="42">
        <v>0</v>
      </c>
      <c r="I274" s="42">
        <v>6081754.5899999999</v>
      </c>
      <c r="J274" s="42">
        <v>818245.41</v>
      </c>
      <c r="K274" s="44">
        <v>6900000</v>
      </c>
    </row>
    <row r="275" spans="1:11" x14ac:dyDescent="0.25">
      <c r="A275" s="14" t="s">
        <v>299</v>
      </c>
      <c r="B275" s="34"/>
      <c r="C275" s="34"/>
      <c r="D275" s="34"/>
      <c r="E275" s="34"/>
      <c r="F275" s="34"/>
      <c r="G275" s="34"/>
      <c r="H275" s="34"/>
      <c r="I275" s="33">
        <v>797663.50999999989</v>
      </c>
      <c r="J275" s="33">
        <v>3053.43</v>
      </c>
      <c r="K275" s="33">
        <v>800716.94</v>
      </c>
    </row>
    <row r="276" spans="1:11" x14ac:dyDescent="0.25">
      <c r="A276" s="35" t="s">
        <v>834</v>
      </c>
      <c r="B276" s="41"/>
      <c r="C276" s="43"/>
      <c r="D276" s="43"/>
      <c r="E276" s="43"/>
      <c r="F276" s="43"/>
      <c r="G276" s="43"/>
      <c r="H276" s="43"/>
      <c r="I276" s="42">
        <v>797663.50999999989</v>
      </c>
      <c r="J276" s="42">
        <v>3053.43</v>
      </c>
      <c r="K276" s="44">
        <v>800716.94</v>
      </c>
    </row>
    <row r="277" spans="1:11" x14ac:dyDescent="0.25">
      <c r="A277" s="22" t="s">
        <v>300</v>
      </c>
      <c r="B277" s="34"/>
      <c r="C277" s="34"/>
      <c r="D277" s="34"/>
      <c r="E277" s="34"/>
      <c r="F277" s="33">
        <v>310.03999999999996</v>
      </c>
      <c r="G277" s="33">
        <v>50600</v>
      </c>
      <c r="H277" s="34"/>
      <c r="I277" s="34"/>
      <c r="J277" s="34"/>
      <c r="K277" s="33">
        <v>50910.04</v>
      </c>
    </row>
    <row r="278" spans="1:11" x14ac:dyDescent="0.25">
      <c r="A278" s="35" t="s">
        <v>881</v>
      </c>
      <c r="B278" s="41"/>
      <c r="C278" s="43"/>
      <c r="D278" s="43"/>
      <c r="E278" s="43"/>
      <c r="F278" s="42">
        <v>310.03999999999996</v>
      </c>
      <c r="G278" s="42">
        <v>50600</v>
      </c>
      <c r="H278" s="43"/>
      <c r="I278" s="43"/>
      <c r="J278" s="43"/>
      <c r="K278" s="44">
        <v>50910.04</v>
      </c>
    </row>
    <row r="279" spans="1:11" x14ac:dyDescent="0.25">
      <c r="A279" s="14" t="s">
        <v>301</v>
      </c>
      <c r="B279" s="33">
        <v>303985.94999999995</v>
      </c>
      <c r="C279" s="33">
        <v>13155.23</v>
      </c>
      <c r="D279" s="33">
        <v>1069626.45</v>
      </c>
      <c r="E279" s="33">
        <v>811839.57000000007</v>
      </c>
      <c r="F279" s="33">
        <v>204237.08000000002</v>
      </c>
      <c r="G279" s="33">
        <v>214524.22</v>
      </c>
      <c r="H279" s="33">
        <v>556318.18999999994</v>
      </c>
      <c r="I279" s="33">
        <v>343821.6</v>
      </c>
      <c r="J279" s="33">
        <v>0</v>
      </c>
      <c r="K279" s="33">
        <v>3517508.2900000005</v>
      </c>
    </row>
    <row r="280" spans="1:11" x14ac:dyDescent="0.25">
      <c r="A280" s="35" t="s">
        <v>882</v>
      </c>
      <c r="B280" s="45">
        <v>303985.94999999995</v>
      </c>
      <c r="C280" s="42">
        <v>13155.23</v>
      </c>
      <c r="D280" s="42">
        <v>1069626.45</v>
      </c>
      <c r="E280" s="42">
        <v>811839.57000000007</v>
      </c>
      <c r="F280" s="42">
        <v>204237.08000000002</v>
      </c>
      <c r="G280" s="42">
        <v>214524.22</v>
      </c>
      <c r="H280" s="42">
        <v>556318.18999999994</v>
      </c>
      <c r="I280" s="42">
        <v>343821.6</v>
      </c>
      <c r="J280" s="42">
        <v>0</v>
      </c>
      <c r="K280" s="44">
        <v>3517508.2900000005</v>
      </c>
    </row>
    <row r="281" spans="1:11" x14ac:dyDescent="0.25">
      <c r="A281" s="14" t="s">
        <v>9</v>
      </c>
      <c r="B281" s="54">
        <v>14528386.200000001</v>
      </c>
      <c r="C281" s="55">
        <v>11704160.52</v>
      </c>
      <c r="D281" s="55">
        <v>14003786.369999997</v>
      </c>
      <c r="E281" s="55">
        <v>14363409.100000001</v>
      </c>
      <c r="F281" s="55">
        <v>34232900.710000001</v>
      </c>
      <c r="G281" s="55">
        <v>61749365.860000007</v>
      </c>
      <c r="H281" s="55">
        <v>70624056.800000027</v>
      </c>
      <c r="I281" s="55">
        <v>61686214.210000001</v>
      </c>
      <c r="J281" s="55">
        <v>9024079.9000000004</v>
      </c>
      <c r="K281" s="56">
        <v>291916359.67000002</v>
      </c>
    </row>
  </sheetData>
  <pageMargins left="0.7" right="0.7" top="0.75" bottom="0.75" header="0.3" footer="0.3"/>
  <pageSetup paperSize="5" scale="70" fitToHeight="0" orientation="landscape" verticalDpi="1200" r:id="rId2"/>
  <headerFooter>
    <oddFooter>&amp;LFUND &amp;A&amp;CPage &amp;P of &amp;N&amp;RPrinted: &amp;D at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0"/>
  <sheetViews>
    <sheetView zoomScaleNormal="100" workbookViewId="0">
      <selection activeCell="A32" sqref="A32:XFD32"/>
    </sheetView>
  </sheetViews>
  <sheetFormatPr defaultRowHeight="15" x14ac:dyDescent="0.25"/>
  <cols>
    <col min="1" max="1" width="29" style="11" customWidth="1"/>
    <col min="2" max="2" width="1.140625" style="11" customWidth="1"/>
    <col min="3" max="3" width="28" style="11" bestFit="1" customWidth="1"/>
    <col min="4" max="13" width="16.140625" style="11" customWidth="1"/>
    <col min="14" max="15" width="10.7109375" style="11" bestFit="1" customWidth="1"/>
    <col min="16" max="17" width="11.42578125" style="11" bestFit="1" customWidth="1"/>
    <col min="18" max="19" width="10.140625" style="11" bestFit="1" customWidth="1"/>
    <col min="20" max="20" width="10.42578125" style="11" customWidth="1"/>
    <col min="21" max="21" width="9.7109375" style="11" bestFit="1" customWidth="1"/>
    <col min="22" max="23" width="14.140625" style="11" bestFit="1" customWidth="1"/>
    <col min="24" max="24" width="11.7109375" style="11" bestFit="1" customWidth="1"/>
    <col min="25" max="25" width="13.7109375" style="11" bestFit="1" customWidth="1"/>
    <col min="26" max="27" width="8.7109375" style="11" bestFit="1" customWidth="1"/>
    <col min="28" max="28" width="12.7109375" style="11" bestFit="1" customWidth="1"/>
    <col min="29" max="29" width="9.7109375" style="11" bestFit="1" customWidth="1"/>
    <col min="30" max="30" width="10.140625" style="11" bestFit="1" customWidth="1"/>
    <col min="31" max="31" width="13.7109375" style="11" bestFit="1" customWidth="1"/>
    <col min="32" max="32" width="8.7109375" style="11" bestFit="1" customWidth="1"/>
    <col min="33" max="33" width="12.5703125" style="11" bestFit="1" customWidth="1"/>
    <col min="34" max="34" width="10.140625" style="11" bestFit="1" customWidth="1"/>
    <col min="35" max="35" width="8.7109375" style="11" bestFit="1" customWidth="1"/>
    <col min="36" max="36" width="12.5703125" style="11" bestFit="1" customWidth="1"/>
    <col min="37" max="38" width="11.140625" style="11" bestFit="1" customWidth="1"/>
    <col min="39" max="39" width="10.42578125" style="11" bestFit="1" customWidth="1"/>
    <col min="40" max="40" width="11.140625" style="11" bestFit="1" customWidth="1"/>
    <col min="41" max="41" width="12.5703125" style="11" bestFit="1" customWidth="1"/>
    <col min="42" max="42" width="10.140625" style="11" bestFit="1" customWidth="1"/>
    <col min="43" max="43" width="11.140625" style="11" bestFit="1" customWidth="1"/>
    <col min="44" max="44" width="8.7109375" style="11" bestFit="1" customWidth="1"/>
    <col min="45" max="45" width="11.140625" style="11" bestFit="1" customWidth="1"/>
    <col min="46" max="46" width="14.140625" style="11" bestFit="1" customWidth="1"/>
    <col min="47" max="47" width="44.28515625" style="11" bestFit="1" customWidth="1"/>
    <col min="48" max="48" width="38.7109375" style="11" bestFit="1" customWidth="1"/>
    <col min="49" max="49" width="34.28515625" style="11" bestFit="1" customWidth="1"/>
    <col min="50" max="50" width="47.7109375" style="11" bestFit="1" customWidth="1"/>
    <col min="51" max="51" width="42.140625" style="11" bestFit="1" customWidth="1"/>
    <col min="52" max="52" width="34.7109375" style="11" bestFit="1" customWidth="1"/>
    <col min="53" max="53" width="33.140625" style="11" bestFit="1" customWidth="1"/>
    <col min="54" max="54" width="44.140625" style="11" bestFit="1" customWidth="1"/>
    <col min="55" max="55" width="39" style="11" bestFit="1" customWidth="1"/>
    <col min="56" max="56" width="36" style="11" bestFit="1" customWidth="1"/>
    <col min="57" max="57" width="48.7109375" style="11" bestFit="1" customWidth="1"/>
    <col min="58" max="58" width="35.42578125" style="11" bestFit="1" customWidth="1"/>
    <col min="59" max="59" width="52.5703125" style="11" bestFit="1" customWidth="1"/>
    <col min="60" max="60" width="42.28515625" style="11" bestFit="1" customWidth="1"/>
    <col min="61" max="61" width="48.140625" style="11" bestFit="1" customWidth="1"/>
    <col min="62" max="62" width="54.7109375" style="11" bestFit="1" customWidth="1"/>
    <col min="63" max="63" width="36.5703125" style="11" bestFit="1" customWidth="1"/>
    <col min="64" max="64" width="45.28515625" style="11" bestFit="1" customWidth="1"/>
    <col min="65" max="65" width="49.7109375" style="11" bestFit="1" customWidth="1"/>
    <col min="66" max="66" width="27.85546875" style="11" bestFit="1" customWidth="1"/>
    <col min="67" max="67" width="38.28515625" style="11" bestFit="1" customWidth="1"/>
    <col min="68" max="68" width="29.140625" style="11" bestFit="1" customWidth="1"/>
    <col min="69" max="69" width="35.28515625" style="11" bestFit="1" customWidth="1"/>
    <col min="70" max="70" width="40.7109375" style="11" bestFit="1" customWidth="1"/>
    <col min="71" max="71" width="39.28515625" style="11" bestFit="1" customWidth="1"/>
    <col min="72" max="72" width="39.7109375" style="11" bestFit="1" customWidth="1"/>
    <col min="73" max="73" width="43.42578125" style="11" bestFit="1" customWidth="1"/>
    <col min="74" max="74" width="30.5703125" style="11" bestFit="1" customWidth="1"/>
    <col min="75" max="75" width="48.28515625" style="11" bestFit="1" customWidth="1"/>
    <col min="76" max="76" width="44" style="11" bestFit="1" customWidth="1"/>
    <col min="77" max="77" width="29.5703125" style="11" bestFit="1" customWidth="1"/>
    <col min="78" max="78" width="43.140625" style="11" bestFit="1" customWidth="1"/>
    <col min="79" max="79" width="51.28515625" style="11" bestFit="1" customWidth="1"/>
    <col min="80" max="80" width="48.28515625" style="11" bestFit="1" customWidth="1"/>
    <col min="81" max="81" width="35.140625" style="11" bestFit="1" customWidth="1"/>
    <col min="82" max="82" width="42" style="11" bestFit="1" customWidth="1"/>
    <col min="83" max="83" width="45.5703125" style="11" bestFit="1" customWidth="1"/>
    <col min="84" max="84" width="49.42578125" style="11" bestFit="1" customWidth="1"/>
    <col min="85" max="85" width="42" style="11" bestFit="1" customWidth="1"/>
    <col min="86" max="86" width="40.42578125" style="11" bestFit="1" customWidth="1"/>
    <col min="87" max="87" width="43.7109375" style="11" bestFit="1" customWidth="1"/>
    <col min="88" max="88" width="40.5703125" style="11" bestFit="1" customWidth="1"/>
    <col min="89" max="89" width="39.28515625" style="11" bestFit="1" customWidth="1"/>
    <col min="90" max="90" width="46.85546875" style="11" bestFit="1" customWidth="1"/>
    <col min="91" max="91" width="41.28515625" style="11" bestFit="1" customWidth="1"/>
    <col min="92" max="92" width="37.5703125" style="11" bestFit="1" customWidth="1"/>
    <col min="93" max="93" width="42.5703125" style="11" bestFit="1" customWidth="1"/>
    <col min="94" max="94" width="39.140625" style="11" bestFit="1" customWidth="1"/>
    <col min="95" max="95" width="44.140625" style="11" bestFit="1" customWidth="1"/>
    <col min="96" max="96" width="50" style="11" bestFit="1" customWidth="1"/>
    <col min="97" max="97" width="52.140625" style="11" bestFit="1" customWidth="1"/>
    <col min="98" max="98" width="54.28515625" style="11" bestFit="1" customWidth="1"/>
    <col min="99" max="99" width="53.28515625" style="11" bestFit="1" customWidth="1"/>
    <col min="100" max="100" width="36.28515625" style="11" bestFit="1" customWidth="1"/>
    <col min="101" max="101" width="52.7109375" style="11" bestFit="1" customWidth="1"/>
    <col min="102" max="102" width="52.28515625" style="11" bestFit="1" customWidth="1"/>
    <col min="103" max="103" width="50.7109375" style="11" bestFit="1" customWidth="1"/>
    <col min="104" max="104" width="51.85546875" style="11" bestFit="1" customWidth="1"/>
    <col min="105" max="105" width="49.140625" style="11" bestFit="1" customWidth="1"/>
    <col min="106" max="106" width="41.28515625" style="11" bestFit="1" customWidth="1"/>
    <col min="107" max="107" width="48.7109375" style="11" bestFit="1" customWidth="1"/>
    <col min="108" max="108" width="50.7109375" style="11" bestFit="1" customWidth="1"/>
    <col min="109" max="109" width="44" style="11" bestFit="1" customWidth="1"/>
    <col min="110" max="111" width="42.28515625" style="11" bestFit="1" customWidth="1"/>
    <col min="112" max="112" width="62.28515625" style="11" bestFit="1" customWidth="1"/>
    <col min="113" max="113" width="33.7109375" style="11" bestFit="1" customWidth="1"/>
    <col min="114" max="114" width="28.28515625" style="11" bestFit="1" customWidth="1"/>
    <col min="115" max="115" width="42.5703125" style="11" bestFit="1" customWidth="1"/>
    <col min="116" max="116" width="50.85546875" style="11" bestFit="1" customWidth="1"/>
    <col min="117" max="117" width="53.5703125" style="11" bestFit="1" customWidth="1"/>
    <col min="118" max="118" width="46.140625" style="11" bestFit="1" customWidth="1"/>
    <col min="119" max="119" width="53.7109375" style="11" bestFit="1" customWidth="1"/>
    <col min="120" max="120" width="49" style="11" bestFit="1" customWidth="1"/>
    <col min="121" max="121" width="36.140625" style="11" bestFit="1" customWidth="1"/>
    <col min="122" max="122" width="37.85546875" style="11" bestFit="1" customWidth="1"/>
    <col min="123" max="123" width="39.140625" style="11" bestFit="1" customWidth="1"/>
    <col min="124" max="124" width="37.28515625" style="11" bestFit="1" customWidth="1"/>
    <col min="125" max="125" width="59" style="11" bestFit="1" customWidth="1"/>
    <col min="126" max="126" width="27.28515625" style="11" bestFit="1" customWidth="1"/>
    <col min="127" max="127" width="42.42578125" style="11" bestFit="1" customWidth="1"/>
    <col min="128" max="128" width="42.7109375" style="11" bestFit="1" customWidth="1"/>
    <col min="129" max="129" width="52.28515625" style="11" bestFit="1" customWidth="1"/>
    <col min="130" max="130" width="37.42578125" style="11" bestFit="1" customWidth="1"/>
    <col min="131" max="131" width="39.5703125" style="11" bestFit="1" customWidth="1"/>
    <col min="132" max="132" width="36.5703125" style="11" bestFit="1" customWidth="1"/>
    <col min="133" max="133" width="14.140625" style="11" bestFit="1" customWidth="1"/>
    <col min="134" max="16384" width="9.140625" style="11"/>
  </cols>
  <sheetData>
    <row r="1" spans="1:13" ht="45" x14ac:dyDescent="0.25">
      <c r="C1" s="9" t="s">
        <v>1</v>
      </c>
      <c r="D1" s="10" t="s" vm="5">
        <v>302</v>
      </c>
    </row>
    <row r="2" spans="1:13" x14ac:dyDescent="0.25">
      <c r="C2" s="9" t="s">
        <v>2</v>
      </c>
      <c r="D2" s="11" t="s" vm="1">
        <v>3</v>
      </c>
    </row>
    <row r="3" spans="1:13" x14ac:dyDescent="0.25">
      <c r="C3" s="9" t="s">
        <v>4</v>
      </c>
      <c r="D3" s="11" t="s" vm="2">
        <v>5</v>
      </c>
    </row>
    <row r="4" spans="1:13" ht="5.25" customHeight="1" x14ac:dyDescent="0.25"/>
    <row r="5" spans="1:13" x14ac:dyDescent="0.25">
      <c r="C5" s="9" t="s">
        <v>8</v>
      </c>
      <c r="D5" s="12" t="s">
        <v>742</v>
      </c>
      <c r="E5" s="13"/>
      <c r="F5" s="13"/>
      <c r="G5" s="13"/>
      <c r="H5" s="13"/>
      <c r="I5" s="13"/>
      <c r="J5" s="13"/>
      <c r="K5" s="13"/>
      <c r="L5" s="13"/>
      <c r="M5" s="13"/>
    </row>
    <row r="6" spans="1:13" ht="27.75" customHeight="1" x14ac:dyDescent="0.25">
      <c r="C6" s="9" t="s">
        <v>1183</v>
      </c>
      <c r="D6" s="21" t="s">
        <v>17</v>
      </c>
      <c r="E6" s="21" t="s">
        <v>16</v>
      </c>
      <c r="F6" s="21" t="s">
        <v>15</v>
      </c>
      <c r="G6" s="21" t="s">
        <v>14</v>
      </c>
      <c r="H6" s="21" t="s">
        <v>13</v>
      </c>
      <c r="I6" s="21" t="s">
        <v>12</v>
      </c>
      <c r="J6" s="21" t="s">
        <v>11</v>
      </c>
      <c r="K6" s="21" t="s">
        <v>10</v>
      </c>
      <c r="L6" s="21" t="s">
        <v>0</v>
      </c>
      <c r="M6" s="21" t="s">
        <v>9</v>
      </c>
    </row>
    <row r="7" spans="1:13" hidden="1" x14ac:dyDescent="0.25">
      <c r="C7" s="14"/>
      <c r="D7" s="45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3"/>
      <c r="M7" s="44">
        <v>0</v>
      </c>
    </row>
    <row r="8" spans="1:13" x14ac:dyDescent="0.25">
      <c r="A8" s="11" t="s">
        <v>1191</v>
      </c>
      <c r="C8" s="14" t="s">
        <v>1161</v>
      </c>
      <c r="D8" s="34"/>
      <c r="E8" s="34"/>
      <c r="F8" s="33">
        <v>990340.57</v>
      </c>
      <c r="G8" s="33">
        <v>901641.16</v>
      </c>
      <c r="H8" s="33">
        <v>666865.07000000007</v>
      </c>
      <c r="I8" s="33">
        <v>65000</v>
      </c>
      <c r="J8" s="34"/>
      <c r="K8" s="33">
        <v>797663.50999999989</v>
      </c>
      <c r="L8" s="33">
        <v>3053.43</v>
      </c>
      <c r="M8" s="33">
        <v>3424563.74</v>
      </c>
    </row>
    <row r="9" spans="1:13" x14ac:dyDescent="0.25">
      <c r="A9" s="11" t="s">
        <v>1150</v>
      </c>
      <c r="C9" s="14" t="s">
        <v>1162</v>
      </c>
      <c r="D9" s="33">
        <v>6376209.75</v>
      </c>
      <c r="E9" s="33">
        <v>3840894.4100000011</v>
      </c>
      <c r="F9" s="33">
        <v>13787389.739999996</v>
      </c>
      <c r="G9" s="33">
        <v>10351866.079999989</v>
      </c>
      <c r="H9" s="33">
        <v>26792820.259999987</v>
      </c>
      <c r="I9" s="33">
        <v>56381480.639999971</v>
      </c>
      <c r="J9" s="33">
        <v>66986537.150000006</v>
      </c>
      <c r="K9" s="33">
        <v>52248406.589999989</v>
      </c>
      <c r="L9" s="33">
        <v>7218496.9199999999</v>
      </c>
      <c r="M9" s="33">
        <v>243984101.53999993</v>
      </c>
    </row>
    <row r="10" spans="1:13" x14ac:dyDescent="0.25">
      <c r="A10" s="11" t="s">
        <v>1184</v>
      </c>
      <c r="C10" s="14" t="s">
        <v>1163</v>
      </c>
      <c r="D10" s="34"/>
      <c r="E10" s="34"/>
      <c r="F10" s="34"/>
      <c r="G10" s="34"/>
      <c r="H10" s="34"/>
      <c r="I10" s="34"/>
      <c r="J10" s="34"/>
      <c r="K10" s="33">
        <v>62813.89</v>
      </c>
      <c r="L10" s="33">
        <v>28467.3</v>
      </c>
      <c r="M10" s="33">
        <v>91281.19</v>
      </c>
    </row>
    <row r="11" spans="1:13" x14ac:dyDescent="0.25">
      <c r="A11" s="11" t="s">
        <v>1191</v>
      </c>
      <c r="C11" s="14" t="s">
        <v>1164</v>
      </c>
      <c r="D11" s="33">
        <v>71141.89</v>
      </c>
      <c r="E11" s="33">
        <v>845923.99000000011</v>
      </c>
      <c r="F11" s="33">
        <v>2.3283064365386963E-10</v>
      </c>
      <c r="G11" s="34"/>
      <c r="H11" s="34"/>
      <c r="I11" s="34"/>
      <c r="J11" s="33">
        <v>0</v>
      </c>
      <c r="K11" s="33">
        <v>412487.25</v>
      </c>
      <c r="L11" s="33">
        <v>87512.75</v>
      </c>
      <c r="M11" s="33">
        <v>1417065.8800000004</v>
      </c>
    </row>
    <row r="12" spans="1:13" x14ac:dyDescent="0.25">
      <c r="A12" s="11" t="s">
        <v>1191</v>
      </c>
      <c r="C12" s="14" t="s">
        <v>1165</v>
      </c>
      <c r="D12" s="33">
        <v>262919.34999999998</v>
      </c>
      <c r="E12" s="33">
        <v>418306.86</v>
      </c>
      <c r="F12" s="33">
        <v>-4101023.2600000007</v>
      </c>
      <c r="G12" s="33">
        <v>451.01</v>
      </c>
      <c r="H12" s="34"/>
      <c r="I12" s="34"/>
      <c r="J12" s="34"/>
      <c r="K12" s="34"/>
      <c r="L12" s="34"/>
      <c r="M12" s="33">
        <v>-3419346.040000001</v>
      </c>
    </row>
    <row r="13" spans="1:13" x14ac:dyDescent="0.25">
      <c r="A13" s="11" t="s">
        <v>1191</v>
      </c>
      <c r="C13" s="14" t="s">
        <v>1166</v>
      </c>
      <c r="D13" s="34"/>
      <c r="E13" s="34"/>
      <c r="F13" s="34"/>
      <c r="G13" s="34"/>
      <c r="H13" s="34"/>
      <c r="I13" s="34"/>
      <c r="J13" s="34"/>
      <c r="K13" s="34"/>
      <c r="L13" s="33">
        <v>610832.9</v>
      </c>
      <c r="M13" s="33">
        <v>610832.9</v>
      </c>
    </row>
    <row r="14" spans="1:13" x14ac:dyDescent="0.25">
      <c r="A14" s="11" t="s">
        <v>1185</v>
      </c>
      <c r="C14" s="14" t="s">
        <v>1167</v>
      </c>
      <c r="D14" s="33">
        <v>50156.77</v>
      </c>
      <c r="E14" s="33">
        <v>14454.39</v>
      </c>
      <c r="F14" s="34"/>
      <c r="G14" s="34"/>
      <c r="H14" s="33">
        <v>388.84</v>
      </c>
      <c r="I14" s="33">
        <v>265000</v>
      </c>
      <c r="J14" s="34"/>
      <c r="K14" s="34"/>
      <c r="L14" s="33">
        <v>96526.63</v>
      </c>
      <c r="M14" s="33">
        <v>426526.63</v>
      </c>
    </row>
    <row r="15" spans="1:13" x14ac:dyDescent="0.25">
      <c r="A15" s="11" t="s">
        <v>1186</v>
      </c>
      <c r="C15" s="14" t="s">
        <v>1168</v>
      </c>
      <c r="D15" s="34"/>
      <c r="E15" s="34"/>
      <c r="F15" s="34"/>
      <c r="G15" s="34"/>
      <c r="H15" s="33">
        <v>310.03999999999996</v>
      </c>
      <c r="I15" s="33">
        <v>50600</v>
      </c>
      <c r="J15" s="34"/>
      <c r="K15" s="34"/>
      <c r="L15" s="34"/>
      <c r="M15" s="33">
        <v>50910.04</v>
      </c>
    </row>
    <row r="16" spans="1:13" x14ac:dyDescent="0.25">
      <c r="A16" s="11" t="s">
        <v>1187</v>
      </c>
      <c r="C16" s="14" t="s">
        <v>1169</v>
      </c>
      <c r="D16" s="33">
        <v>93833.55</v>
      </c>
      <c r="E16" s="33">
        <v>274716.27</v>
      </c>
      <c r="F16" s="34"/>
      <c r="G16" s="34"/>
      <c r="H16" s="34"/>
      <c r="I16" s="34"/>
      <c r="J16" s="34"/>
      <c r="K16" s="34"/>
      <c r="L16" s="34"/>
      <c r="M16" s="33">
        <v>368549.82</v>
      </c>
    </row>
    <row r="17" spans="1:13" x14ac:dyDescent="0.25">
      <c r="A17" s="11" t="s">
        <v>1189</v>
      </c>
      <c r="C17" s="14" t="s">
        <v>1170</v>
      </c>
      <c r="D17" s="33">
        <v>19294</v>
      </c>
      <c r="E17" s="33">
        <v>706</v>
      </c>
      <c r="F17" s="34"/>
      <c r="G17" s="34"/>
      <c r="H17" s="34"/>
      <c r="I17" s="34"/>
      <c r="J17" s="34"/>
      <c r="K17" s="34"/>
      <c r="L17" s="34"/>
      <c r="M17" s="33">
        <v>20000</v>
      </c>
    </row>
    <row r="18" spans="1:13" x14ac:dyDescent="0.25">
      <c r="A18" s="11" t="s">
        <v>1188</v>
      </c>
      <c r="C18" s="14" t="s">
        <v>1171</v>
      </c>
      <c r="D18" s="33">
        <v>12600</v>
      </c>
      <c r="E18" s="33">
        <v>-0.93</v>
      </c>
      <c r="F18" s="33">
        <v>3981079.4099999992</v>
      </c>
      <c r="G18" s="34"/>
      <c r="H18" s="34"/>
      <c r="I18" s="34"/>
      <c r="J18" s="34"/>
      <c r="K18" s="34"/>
      <c r="L18" s="34"/>
      <c r="M18" s="33">
        <v>3993678.4799999991</v>
      </c>
    </row>
    <row r="19" spans="1:13" x14ac:dyDescent="0.25">
      <c r="A19" s="11" t="s">
        <v>1184</v>
      </c>
      <c r="C19" s="14" t="s">
        <v>1172</v>
      </c>
      <c r="D19" s="33">
        <v>7349940.1500000004</v>
      </c>
      <c r="E19" s="33">
        <v>5908896.0699999994</v>
      </c>
      <c r="F19" s="33">
        <v>-1078125.24</v>
      </c>
      <c r="G19" s="34"/>
      <c r="H19" s="33">
        <v>453781</v>
      </c>
      <c r="I19" s="34"/>
      <c r="J19" s="33">
        <v>0</v>
      </c>
      <c r="K19" s="33">
        <v>6370228.8200000003</v>
      </c>
      <c r="L19" s="33">
        <v>818245.41</v>
      </c>
      <c r="M19" s="33">
        <v>19822966.210000001</v>
      </c>
    </row>
    <row r="20" spans="1:13" x14ac:dyDescent="0.25">
      <c r="A20" s="11" t="s">
        <v>1189</v>
      </c>
      <c r="C20" s="14" t="s">
        <v>1173</v>
      </c>
      <c r="D20" s="33">
        <v>42475</v>
      </c>
      <c r="E20" s="33">
        <v>22349.25</v>
      </c>
      <c r="F20" s="33">
        <v>0</v>
      </c>
      <c r="G20" s="34"/>
      <c r="H20" s="34"/>
      <c r="I20" s="34"/>
      <c r="J20" s="34"/>
      <c r="K20" s="34"/>
      <c r="L20" s="34"/>
      <c r="M20" s="33">
        <v>64824.25</v>
      </c>
    </row>
    <row r="21" spans="1:13" x14ac:dyDescent="0.25">
      <c r="A21" s="11" t="s">
        <v>1189</v>
      </c>
      <c r="C21" s="14" t="s">
        <v>1174</v>
      </c>
      <c r="D21" s="33">
        <v>97156.73</v>
      </c>
      <c r="E21" s="33">
        <v>79181.150000000009</v>
      </c>
      <c r="F21" s="33">
        <v>16931.41</v>
      </c>
      <c r="G21" s="33">
        <v>1700</v>
      </c>
      <c r="H21" s="33">
        <v>7173.76</v>
      </c>
      <c r="I21" s="33">
        <v>0</v>
      </c>
      <c r="J21" s="34"/>
      <c r="K21" s="34"/>
      <c r="L21" s="34"/>
      <c r="M21" s="33">
        <v>202143.05000000002</v>
      </c>
    </row>
    <row r="22" spans="1:13" x14ac:dyDescent="0.25">
      <c r="A22" s="11" t="s">
        <v>1189</v>
      </c>
      <c r="C22" s="14" t="s">
        <v>1175</v>
      </c>
      <c r="D22" s="33">
        <v>2444.1799999999998</v>
      </c>
      <c r="E22" s="33">
        <v>525.6099999999999</v>
      </c>
      <c r="F22" s="33">
        <v>7125</v>
      </c>
      <c r="G22" s="34"/>
      <c r="H22" s="34"/>
      <c r="I22" s="34"/>
      <c r="J22" s="34"/>
      <c r="K22" s="34"/>
      <c r="L22" s="34"/>
      <c r="M22" s="33">
        <v>10094.790000000001</v>
      </c>
    </row>
    <row r="23" spans="1:13" x14ac:dyDescent="0.25">
      <c r="A23" s="11" t="s">
        <v>1189</v>
      </c>
      <c r="C23" s="14" t="s">
        <v>1176</v>
      </c>
      <c r="D23" s="33">
        <v>74410.59</v>
      </c>
      <c r="E23" s="33">
        <v>207167.84</v>
      </c>
      <c r="F23" s="33">
        <v>45808.32</v>
      </c>
      <c r="G23" s="33">
        <v>476580</v>
      </c>
      <c r="H23" s="33">
        <v>0</v>
      </c>
      <c r="I23" s="34"/>
      <c r="J23" s="34"/>
      <c r="K23" s="34"/>
      <c r="L23" s="34"/>
      <c r="M23" s="33">
        <v>803966.75</v>
      </c>
    </row>
    <row r="24" spans="1:13" x14ac:dyDescent="0.25">
      <c r="A24" s="11" t="s">
        <v>1189</v>
      </c>
      <c r="C24" s="14" t="s">
        <v>1177</v>
      </c>
      <c r="D24" s="33">
        <v>75804.240000000005</v>
      </c>
      <c r="E24" s="33">
        <v>91039.61</v>
      </c>
      <c r="F24" s="33">
        <v>8906.15</v>
      </c>
      <c r="G24" s="34"/>
      <c r="H24" s="34"/>
      <c r="I24" s="34"/>
      <c r="J24" s="34"/>
      <c r="K24" s="34"/>
      <c r="L24" s="34"/>
      <c r="M24" s="33">
        <v>175750</v>
      </c>
    </row>
    <row r="25" spans="1:13" x14ac:dyDescent="0.25">
      <c r="A25" s="11" t="s">
        <v>1189</v>
      </c>
      <c r="C25" s="14" t="s">
        <v>1178</v>
      </c>
      <c r="D25" s="34"/>
      <c r="E25" s="34"/>
      <c r="F25" s="33">
        <v>345354.26999999996</v>
      </c>
      <c r="G25" s="33">
        <v>392511.92</v>
      </c>
      <c r="H25" s="33">
        <v>25411.22</v>
      </c>
      <c r="I25" s="33">
        <v>4821.1399999999994</v>
      </c>
      <c r="J25" s="33">
        <v>1.45</v>
      </c>
      <c r="K25" s="33">
        <v>26949.43</v>
      </c>
      <c r="L25" s="33">
        <v>0</v>
      </c>
      <c r="M25" s="33">
        <v>795049.42999999982</v>
      </c>
    </row>
    <row r="26" spans="1:13" x14ac:dyDescent="0.25">
      <c r="A26" s="11" t="s">
        <v>1189</v>
      </c>
      <c r="C26" s="14" t="s">
        <v>1179</v>
      </c>
      <c r="D26" s="34"/>
      <c r="E26" s="34"/>
      <c r="F26" s="34"/>
      <c r="G26" s="33">
        <v>2238658.9299999997</v>
      </c>
      <c r="H26" s="33">
        <v>3292706.0000000009</v>
      </c>
      <c r="I26" s="33">
        <v>1460287.97</v>
      </c>
      <c r="J26" s="33">
        <v>806756.65999999992</v>
      </c>
      <c r="K26" s="33">
        <v>1326590.44</v>
      </c>
      <c r="L26" s="34"/>
      <c r="M26" s="33">
        <v>9125000</v>
      </c>
    </row>
    <row r="27" spans="1:13" x14ac:dyDescent="0.25">
      <c r="A27" s="11" t="s">
        <v>1189</v>
      </c>
      <c r="C27" s="14" t="s">
        <v>1180</v>
      </c>
      <c r="D27" s="34"/>
      <c r="E27" s="34"/>
      <c r="F27" s="34"/>
      <c r="G27" s="34"/>
      <c r="H27" s="33">
        <v>2993444.5200000009</v>
      </c>
      <c r="I27" s="33">
        <v>1738711.6600000001</v>
      </c>
      <c r="J27" s="33">
        <v>96050.81</v>
      </c>
      <c r="K27" s="33">
        <v>96194.510000000024</v>
      </c>
      <c r="L27" s="33">
        <v>12137.78</v>
      </c>
      <c r="M27" s="33">
        <v>4936539.2800000012</v>
      </c>
    </row>
    <row r="28" spans="1:13" x14ac:dyDescent="0.25">
      <c r="A28" s="11" t="s">
        <v>1189</v>
      </c>
      <c r="C28" s="14" t="s">
        <v>1181</v>
      </c>
      <c r="D28" s="34"/>
      <c r="E28" s="34"/>
      <c r="F28" s="34"/>
      <c r="G28" s="34"/>
      <c r="H28" s="34"/>
      <c r="I28" s="33">
        <v>1783464.4499999997</v>
      </c>
      <c r="J28" s="33">
        <v>1834710.7300000004</v>
      </c>
      <c r="K28" s="33">
        <v>350879.76999999996</v>
      </c>
      <c r="L28" s="33">
        <v>150806.78</v>
      </c>
      <c r="M28" s="33">
        <v>4119861.73</v>
      </c>
    </row>
    <row r="29" spans="1:13" x14ac:dyDescent="0.25">
      <c r="A29" s="11" t="s">
        <v>1189</v>
      </c>
      <c r="C29" s="14" t="s">
        <v>1182</v>
      </c>
      <c r="D29" s="34"/>
      <c r="E29" s="34"/>
      <c r="F29" s="34"/>
      <c r="G29" s="34"/>
      <c r="H29" s="34"/>
      <c r="I29" s="34"/>
      <c r="J29" s="33">
        <v>900000</v>
      </c>
      <c r="K29" s="33">
        <v>-6000</v>
      </c>
      <c r="L29" s="33">
        <v>-2000</v>
      </c>
      <c r="M29" s="33">
        <v>892000</v>
      </c>
    </row>
    <row r="30" spans="1:13" x14ac:dyDescent="0.25">
      <c r="C30" s="14" t="s">
        <v>9</v>
      </c>
      <c r="D30" s="54">
        <v>14528386.200000003</v>
      </c>
      <c r="E30" s="55">
        <v>11704160.520000001</v>
      </c>
      <c r="F30" s="55">
        <v>14003786.369999999</v>
      </c>
      <c r="G30" s="55">
        <v>14363409.100000003</v>
      </c>
      <c r="H30" s="55">
        <v>34232900.710000008</v>
      </c>
      <c r="I30" s="55">
        <v>61749365.859999992</v>
      </c>
      <c r="J30" s="55">
        <v>70624056.800000012</v>
      </c>
      <c r="K30" s="55">
        <v>61686214.209999979</v>
      </c>
      <c r="L30" s="55">
        <v>9024079.9000000004</v>
      </c>
      <c r="M30" s="56">
        <v>291916359.67000014</v>
      </c>
    </row>
    <row r="31" spans="1:13" x14ac:dyDescent="0.25">
      <c r="C31"/>
      <c r="D31"/>
      <c r="E31"/>
      <c r="F31"/>
      <c r="G31"/>
      <c r="H31"/>
      <c r="I31"/>
      <c r="J31"/>
      <c r="K31"/>
      <c r="L31"/>
      <c r="M31"/>
    </row>
    <row r="32" spans="1:13" x14ac:dyDescent="0.25">
      <c r="A32" s="6" t="s">
        <v>1190</v>
      </c>
      <c r="C32" s="6" t="s">
        <v>1190</v>
      </c>
      <c r="D32" s="7" t="s">
        <v>1154</v>
      </c>
      <c r="E32" s="7" t="s">
        <v>1152</v>
      </c>
      <c r="F32" s="7" t="s">
        <v>1153</v>
      </c>
      <c r="G32" s="7" t="s">
        <v>1155</v>
      </c>
      <c r="H32" s="7" t="s">
        <v>1156</v>
      </c>
      <c r="I32" s="7" t="s">
        <v>1157</v>
      </c>
      <c r="J32" s="7" t="s">
        <v>1158</v>
      </c>
      <c r="K32" s="7" t="s">
        <v>1159</v>
      </c>
      <c r="L32" s="7" t="s">
        <v>1160</v>
      </c>
      <c r="M32" s="7" t="s">
        <v>1192</v>
      </c>
    </row>
    <row r="33" spans="1:13" x14ac:dyDescent="0.25">
      <c r="A33" s="11" t="s">
        <v>1191</v>
      </c>
      <c r="C33" s="11" t="s">
        <v>1191</v>
      </c>
      <c r="D33" s="8">
        <f>SUMIFS(D$8:D$29,$A$8:$A$29,A33)</f>
        <v>334061.24</v>
      </c>
      <c r="E33" s="8">
        <f t="shared" ref="E33:L33" si="0">SUMIFS(E$8:E$29,$A$8:$A$29,$A33)</f>
        <v>1264230.8500000001</v>
      </c>
      <c r="F33" s="8">
        <f t="shared" si="0"/>
        <v>-3110682.6900000004</v>
      </c>
      <c r="G33" s="8">
        <f t="shared" si="0"/>
        <v>902092.17</v>
      </c>
      <c r="H33" s="8">
        <f t="shared" si="0"/>
        <v>666865.07000000007</v>
      </c>
      <c r="I33" s="8">
        <f t="shared" si="0"/>
        <v>65000</v>
      </c>
      <c r="J33" s="8">
        <f t="shared" si="0"/>
        <v>0</v>
      </c>
      <c r="K33" s="8">
        <f t="shared" si="0"/>
        <v>1210150.7599999998</v>
      </c>
      <c r="L33" s="8">
        <f t="shared" si="0"/>
        <v>701399.08000000007</v>
      </c>
      <c r="M33" s="8">
        <f>SUM(D33:L33)</f>
        <v>2033116.4799999995</v>
      </c>
    </row>
    <row r="34" spans="1:13" x14ac:dyDescent="0.25">
      <c r="A34" s="11" t="s">
        <v>1150</v>
      </c>
      <c r="C34" s="11" t="s">
        <v>1150</v>
      </c>
      <c r="D34" s="8">
        <f t="shared" ref="D34:D40" si="1">SUMIFS(D$8:D$29,$A$8:$A$29,A34)</f>
        <v>6376209.75</v>
      </c>
      <c r="E34" s="8">
        <f t="shared" ref="E34:L40" si="2">SUMIFS(E$8:E$29,$A$8:$A$29,$A34)</f>
        <v>3840894.4100000011</v>
      </c>
      <c r="F34" s="8">
        <f t="shared" si="2"/>
        <v>13787389.739999996</v>
      </c>
      <c r="G34" s="8">
        <f t="shared" si="2"/>
        <v>10351866.079999989</v>
      </c>
      <c r="H34" s="8">
        <f t="shared" si="2"/>
        <v>26792820.259999987</v>
      </c>
      <c r="I34" s="8">
        <f t="shared" si="2"/>
        <v>56381480.639999971</v>
      </c>
      <c r="J34" s="8">
        <f t="shared" si="2"/>
        <v>66986537.150000006</v>
      </c>
      <c r="K34" s="8">
        <f t="shared" si="2"/>
        <v>52248406.589999989</v>
      </c>
      <c r="L34" s="8">
        <f t="shared" si="2"/>
        <v>7218496.9199999999</v>
      </c>
      <c r="M34" s="8">
        <f t="shared" ref="M34:M40" si="3">SUM(D34:L34)</f>
        <v>243984101.53999993</v>
      </c>
    </row>
    <row r="35" spans="1:13" x14ac:dyDescent="0.25">
      <c r="A35" s="11" t="s">
        <v>1189</v>
      </c>
      <c r="C35" s="11" t="s">
        <v>1189</v>
      </c>
      <c r="D35" s="8">
        <f t="shared" si="1"/>
        <v>311584.74</v>
      </c>
      <c r="E35" s="8">
        <f t="shared" si="2"/>
        <v>400969.45999999996</v>
      </c>
      <c r="F35" s="8">
        <f t="shared" si="2"/>
        <v>424125.14999999997</v>
      </c>
      <c r="G35" s="8">
        <f t="shared" si="2"/>
        <v>3109450.8499999996</v>
      </c>
      <c r="H35" s="8">
        <f t="shared" si="2"/>
        <v>6318735.5000000019</v>
      </c>
      <c r="I35" s="8">
        <f t="shared" si="2"/>
        <v>4987285.22</v>
      </c>
      <c r="J35" s="8">
        <f t="shared" si="2"/>
        <v>3637519.6500000004</v>
      </c>
      <c r="K35" s="8">
        <f t="shared" si="2"/>
        <v>1794614.15</v>
      </c>
      <c r="L35" s="8">
        <f t="shared" si="2"/>
        <v>160944.56</v>
      </c>
      <c r="M35" s="8">
        <f t="shared" si="3"/>
        <v>21145229.279999997</v>
      </c>
    </row>
    <row r="36" spans="1:13" x14ac:dyDescent="0.25">
      <c r="A36" s="11" t="s">
        <v>1188</v>
      </c>
      <c r="C36" s="11" t="s">
        <v>1188</v>
      </c>
      <c r="D36" s="8">
        <f t="shared" si="1"/>
        <v>12600</v>
      </c>
      <c r="E36" s="8">
        <f t="shared" si="2"/>
        <v>-0.93</v>
      </c>
      <c r="F36" s="8">
        <f t="shared" si="2"/>
        <v>3981079.4099999992</v>
      </c>
      <c r="G36" s="8">
        <f t="shared" si="2"/>
        <v>0</v>
      </c>
      <c r="H36" s="8">
        <f t="shared" si="2"/>
        <v>0</v>
      </c>
      <c r="I36" s="8">
        <f t="shared" si="2"/>
        <v>0</v>
      </c>
      <c r="J36" s="8">
        <f t="shared" si="2"/>
        <v>0</v>
      </c>
      <c r="K36" s="8">
        <f t="shared" si="2"/>
        <v>0</v>
      </c>
      <c r="L36" s="8">
        <f t="shared" si="2"/>
        <v>0</v>
      </c>
      <c r="M36" s="8">
        <f t="shared" si="3"/>
        <v>3993678.4799999991</v>
      </c>
    </row>
    <row r="37" spans="1:13" x14ac:dyDescent="0.25">
      <c r="A37" s="11" t="s">
        <v>1186</v>
      </c>
      <c r="C37" s="11" t="s">
        <v>1186</v>
      </c>
      <c r="D37" s="8">
        <f t="shared" si="1"/>
        <v>0</v>
      </c>
      <c r="E37" s="8">
        <f t="shared" si="2"/>
        <v>0</v>
      </c>
      <c r="F37" s="8">
        <f t="shared" si="2"/>
        <v>0</v>
      </c>
      <c r="G37" s="8">
        <f t="shared" si="2"/>
        <v>0</v>
      </c>
      <c r="H37" s="8">
        <f t="shared" si="2"/>
        <v>310.03999999999996</v>
      </c>
      <c r="I37" s="8">
        <f t="shared" si="2"/>
        <v>50600</v>
      </c>
      <c r="J37" s="8">
        <f t="shared" si="2"/>
        <v>0</v>
      </c>
      <c r="K37" s="8">
        <f t="shared" si="2"/>
        <v>0</v>
      </c>
      <c r="L37" s="8">
        <f t="shared" si="2"/>
        <v>0</v>
      </c>
      <c r="M37" s="8">
        <f t="shared" si="3"/>
        <v>50910.04</v>
      </c>
    </row>
    <row r="38" spans="1:13" x14ac:dyDescent="0.25">
      <c r="A38" s="11" t="s">
        <v>1184</v>
      </c>
      <c r="C38" s="11" t="s">
        <v>1184</v>
      </c>
      <c r="D38" s="8">
        <f t="shared" si="1"/>
        <v>7349940.1500000004</v>
      </c>
      <c r="E38" s="8">
        <f t="shared" si="2"/>
        <v>5908896.0699999994</v>
      </c>
      <c r="F38" s="8">
        <f t="shared" si="2"/>
        <v>-1078125.24</v>
      </c>
      <c r="G38" s="8">
        <f t="shared" si="2"/>
        <v>0</v>
      </c>
      <c r="H38" s="8">
        <f t="shared" si="2"/>
        <v>453781</v>
      </c>
      <c r="I38" s="8">
        <f t="shared" si="2"/>
        <v>0</v>
      </c>
      <c r="J38" s="8">
        <f t="shared" si="2"/>
        <v>0</v>
      </c>
      <c r="K38" s="8">
        <f t="shared" si="2"/>
        <v>6433042.71</v>
      </c>
      <c r="L38" s="8">
        <f t="shared" si="2"/>
        <v>846712.71000000008</v>
      </c>
      <c r="M38" s="8">
        <f t="shared" si="3"/>
        <v>19914247.399999999</v>
      </c>
    </row>
    <row r="39" spans="1:13" x14ac:dyDescent="0.25">
      <c r="A39" s="11" t="s">
        <v>1187</v>
      </c>
      <c r="C39" s="11" t="s">
        <v>1187</v>
      </c>
      <c r="D39" s="8">
        <f t="shared" si="1"/>
        <v>93833.55</v>
      </c>
      <c r="E39" s="8">
        <f t="shared" si="2"/>
        <v>274716.27</v>
      </c>
      <c r="F39" s="8">
        <f t="shared" si="2"/>
        <v>0</v>
      </c>
      <c r="G39" s="8">
        <f t="shared" si="2"/>
        <v>0</v>
      </c>
      <c r="H39" s="8">
        <f t="shared" si="2"/>
        <v>0</v>
      </c>
      <c r="I39" s="8">
        <f t="shared" si="2"/>
        <v>0</v>
      </c>
      <c r="J39" s="8">
        <f t="shared" si="2"/>
        <v>0</v>
      </c>
      <c r="K39" s="8">
        <f t="shared" si="2"/>
        <v>0</v>
      </c>
      <c r="L39" s="8">
        <f t="shared" si="2"/>
        <v>0</v>
      </c>
      <c r="M39" s="8">
        <f t="shared" si="3"/>
        <v>368549.82</v>
      </c>
    </row>
    <row r="40" spans="1:13" x14ac:dyDescent="0.25">
      <c r="A40" s="11" t="s">
        <v>1185</v>
      </c>
      <c r="C40" s="11" t="s">
        <v>1185</v>
      </c>
      <c r="D40" s="8">
        <f t="shared" si="1"/>
        <v>50156.77</v>
      </c>
      <c r="E40" s="8">
        <f t="shared" si="2"/>
        <v>14454.39</v>
      </c>
      <c r="F40" s="8">
        <f t="shared" si="2"/>
        <v>0</v>
      </c>
      <c r="G40" s="8">
        <f t="shared" si="2"/>
        <v>0</v>
      </c>
      <c r="H40" s="8">
        <f t="shared" si="2"/>
        <v>388.84</v>
      </c>
      <c r="I40" s="8">
        <f t="shared" si="2"/>
        <v>265000</v>
      </c>
      <c r="J40" s="8">
        <f t="shared" si="2"/>
        <v>0</v>
      </c>
      <c r="K40" s="8">
        <f t="shared" si="2"/>
        <v>0</v>
      </c>
      <c r="L40" s="8">
        <f t="shared" si="2"/>
        <v>96526.63</v>
      </c>
      <c r="M40" s="8">
        <f t="shared" si="3"/>
        <v>426526.63</v>
      </c>
    </row>
    <row r="41" spans="1:13" ht="15.75" thickBot="1" x14ac:dyDescent="0.3">
      <c r="A41" s="11" t="s">
        <v>1193</v>
      </c>
      <c r="C41" s="11" t="s">
        <v>1193</v>
      </c>
      <c r="D41" s="59">
        <f>SUM(D33:D40)</f>
        <v>14528386.200000001</v>
      </c>
      <c r="E41" s="59">
        <f t="shared" ref="E41:M41" si="4">SUM(E33:E40)</f>
        <v>11704160.520000001</v>
      </c>
      <c r="F41" s="59">
        <f t="shared" si="4"/>
        <v>14003786.369999995</v>
      </c>
      <c r="G41" s="59">
        <f t="shared" si="4"/>
        <v>14363409.099999988</v>
      </c>
      <c r="H41" s="59">
        <f t="shared" si="4"/>
        <v>34232900.709999993</v>
      </c>
      <c r="I41" s="59">
        <f t="shared" si="4"/>
        <v>61749365.85999997</v>
      </c>
      <c r="J41" s="59">
        <f t="shared" si="4"/>
        <v>70624056.800000012</v>
      </c>
      <c r="K41" s="59">
        <f t="shared" si="4"/>
        <v>61686214.209999986</v>
      </c>
      <c r="L41" s="59">
        <f t="shared" si="4"/>
        <v>9024079.9000000004</v>
      </c>
      <c r="M41" s="59">
        <f t="shared" si="4"/>
        <v>291916359.6699999</v>
      </c>
    </row>
    <row r="42" spans="1:13" ht="15.75" thickTop="1" x14ac:dyDescent="0.25"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C47"/>
      <c r="D47"/>
      <c r="E47"/>
      <c r="F47"/>
      <c r="G47"/>
      <c r="H47"/>
      <c r="I47"/>
      <c r="J47"/>
      <c r="K47"/>
      <c r="L47"/>
      <c r="M47"/>
    </row>
    <row r="48" spans="1:13" x14ac:dyDescent="0.25">
      <c r="C48"/>
      <c r="D48"/>
      <c r="E48"/>
      <c r="F48"/>
      <c r="G48"/>
      <c r="H48"/>
      <c r="I48"/>
      <c r="J48"/>
      <c r="K48"/>
      <c r="L48"/>
      <c r="M48"/>
    </row>
    <row r="49" spans="3:13" x14ac:dyDescent="0.25">
      <c r="C49"/>
      <c r="D49"/>
      <c r="E49"/>
      <c r="F49"/>
      <c r="G49"/>
      <c r="H49"/>
      <c r="I49"/>
      <c r="J49"/>
      <c r="K49"/>
      <c r="L49"/>
      <c r="M49"/>
    </row>
    <row r="50" spans="3:13" x14ac:dyDescent="0.25">
      <c r="C50"/>
      <c r="D50"/>
      <c r="E50"/>
      <c r="F50"/>
      <c r="G50"/>
      <c r="H50"/>
      <c r="I50"/>
      <c r="J50"/>
      <c r="K50"/>
      <c r="L50"/>
      <c r="M50"/>
    </row>
    <row r="51" spans="3:13" x14ac:dyDescent="0.25">
      <c r="C51"/>
      <c r="D51"/>
      <c r="E51"/>
      <c r="F51"/>
      <c r="G51"/>
      <c r="H51"/>
      <c r="I51"/>
      <c r="J51"/>
      <c r="K51"/>
      <c r="L51"/>
      <c r="M51"/>
    </row>
    <row r="52" spans="3:13" x14ac:dyDescent="0.25">
      <c r="C52"/>
      <c r="D52"/>
      <c r="E52"/>
      <c r="F52"/>
      <c r="G52"/>
      <c r="H52"/>
      <c r="I52"/>
      <c r="J52"/>
      <c r="K52"/>
      <c r="L52"/>
      <c r="M52"/>
    </row>
    <row r="53" spans="3:13" x14ac:dyDescent="0.25">
      <c r="C53"/>
      <c r="D53"/>
      <c r="E53"/>
      <c r="F53"/>
      <c r="G53"/>
      <c r="H53"/>
      <c r="I53"/>
      <c r="J53"/>
      <c r="K53"/>
      <c r="L53"/>
      <c r="M53"/>
    </row>
    <row r="54" spans="3:13" x14ac:dyDescent="0.25">
      <c r="C54"/>
      <c r="D54"/>
      <c r="E54"/>
      <c r="F54"/>
      <c r="G54"/>
      <c r="H54"/>
      <c r="I54"/>
      <c r="J54"/>
      <c r="K54"/>
      <c r="L54"/>
      <c r="M54"/>
    </row>
    <row r="55" spans="3:13" x14ac:dyDescent="0.25">
      <c r="C55"/>
      <c r="D55"/>
      <c r="E55"/>
      <c r="F55"/>
      <c r="G55"/>
      <c r="H55"/>
      <c r="I55"/>
      <c r="J55"/>
      <c r="K55"/>
      <c r="L55"/>
      <c r="M55"/>
    </row>
    <row r="56" spans="3:13" x14ac:dyDescent="0.25">
      <c r="C56"/>
      <c r="D56"/>
      <c r="E56"/>
      <c r="F56"/>
      <c r="G56"/>
      <c r="H56"/>
      <c r="I56"/>
      <c r="J56"/>
      <c r="K56"/>
      <c r="L56"/>
      <c r="M56"/>
    </row>
    <row r="57" spans="3:13" x14ac:dyDescent="0.25">
      <c r="C57"/>
      <c r="D57"/>
      <c r="E57"/>
      <c r="F57"/>
      <c r="G57"/>
      <c r="H57"/>
      <c r="I57"/>
      <c r="J57"/>
      <c r="K57"/>
      <c r="L57"/>
      <c r="M57"/>
    </row>
    <row r="58" spans="3:13" x14ac:dyDescent="0.25">
      <c r="C58"/>
      <c r="D58"/>
      <c r="E58"/>
      <c r="F58"/>
      <c r="G58"/>
      <c r="H58"/>
      <c r="I58"/>
      <c r="J58"/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ht="3.75" customHeight="1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  <row r="156" spans="3:13" x14ac:dyDescent="0.25">
      <c r="C156"/>
      <c r="D156"/>
      <c r="E156"/>
      <c r="F156"/>
      <c r="G156"/>
      <c r="H156"/>
      <c r="I156"/>
      <c r="J156"/>
      <c r="K156"/>
      <c r="L156"/>
      <c r="M156"/>
    </row>
    <row r="157" spans="3:13" x14ac:dyDescent="0.25">
      <c r="C157"/>
      <c r="D157"/>
      <c r="E157"/>
      <c r="F157"/>
      <c r="G157"/>
      <c r="H157"/>
      <c r="I157"/>
      <c r="J157"/>
      <c r="K157"/>
      <c r="L157"/>
      <c r="M157"/>
    </row>
    <row r="158" spans="3:13" x14ac:dyDescent="0.25">
      <c r="C158"/>
      <c r="D158"/>
      <c r="E158"/>
      <c r="F158"/>
      <c r="G158"/>
      <c r="H158"/>
      <c r="I158"/>
      <c r="J158"/>
      <c r="K158"/>
      <c r="L158"/>
      <c r="M158"/>
    </row>
    <row r="159" spans="3:13" x14ac:dyDescent="0.25">
      <c r="C159"/>
      <c r="D159"/>
      <c r="E159"/>
      <c r="F159"/>
      <c r="G159"/>
      <c r="H159"/>
      <c r="I159"/>
      <c r="J159"/>
      <c r="K159"/>
      <c r="L159"/>
      <c r="M159"/>
    </row>
    <row r="160" spans="3:13" x14ac:dyDescent="0.25">
      <c r="C160"/>
      <c r="D160"/>
      <c r="E160"/>
      <c r="F160"/>
      <c r="G160"/>
      <c r="H160"/>
      <c r="I160"/>
      <c r="J160"/>
      <c r="K160"/>
      <c r="L160"/>
      <c r="M160"/>
    </row>
    <row r="161" spans="3:13" x14ac:dyDescent="0.25">
      <c r="C161"/>
      <c r="D161"/>
      <c r="E161"/>
      <c r="F161"/>
      <c r="G161"/>
      <c r="H161"/>
      <c r="I161"/>
      <c r="J161"/>
      <c r="K161"/>
      <c r="L161"/>
      <c r="M161"/>
    </row>
    <row r="162" spans="3:13" x14ac:dyDescent="0.25">
      <c r="C162"/>
      <c r="D162"/>
      <c r="E162"/>
      <c r="F162"/>
      <c r="G162"/>
      <c r="H162"/>
      <c r="I162"/>
      <c r="J162"/>
      <c r="K162"/>
      <c r="L162"/>
      <c r="M162"/>
    </row>
    <row r="163" spans="3:13" x14ac:dyDescent="0.25">
      <c r="C163"/>
      <c r="D163"/>
      <c r="E163"/>
      <c r="F163"/>
      <c r="G163"/>
      <c r="H163"/>
      <c r="I163"/>
      <c r="J163"/>
      <c r="K163"/>
      <c r="L163"/>
      <c r="M163"/>
    </row>
    <row r="164" spans="3:13" x14ac:dyDescent="0.25">
      <c r="C164"/>
      <c r="D164"/>
      <c r="E164"/>
      <c r="F164"/>
      <c r="G164"/>
      <c r="H164"/>
      <c r="I164"/>
      <c r="J164"/>
      <c r="K164"/>
      <c r="L164"/>
      <c r="M164"/>
    </row>
    <row r="165" spans="3:13" x14ac:dyDescent="0.25">
      <c r="C165"/>
      <c r="D165"/>
      <c r="E165"/>
      <c r="F165"/>
      <c r="G165"/>
      <c r="H165"/>
      <c r="I165"/>
      <c r="J165"/>
      <c r="K165"/>
      <c r="L165"/>
      <c r="M165"/>
    </row>
    <row r="166" spans="3:13" x14ac:dyDescent="0.25">
      <c r="C166"/>
      <c r="D166"/>
      <c r="E166"/>
      <c r="F166"/>
      <c r="G166"/>
      <c r="H166"/>
      <c r="I166"/>
      <c r="J166"/>
      <c r="K166"/>
      <c r="L166"/>
      <c r="M166"/>
    </row>
    <row r="167" spans="3:13" x14ac:dyDescent="0.25">
      <c r="C167"/>
      <c r="D167"/>
      <c r="E167"/>
      <c r="F167"/>
      <c r="G167"/>
      <c r="H167"/>
      <c r="I167"/>
      <c r="J167"/>
      <c r="K167"/>
      <c r="L167"/>
      <c r="M167"/>
    </row>
    <row r="168" spans="3:13" x14ac:dyDescent="0.25">
      <c r="C168"/>
      <c r="D168"/>
      <c r="E168"/>
      <c r="F168"/>
      <c r="G168"/>
      <c r="H168"/>
      <c r="I168"/>
      <c r="J168"/>
      <c r="K168"/>
      <c r="L168"/>
      <c r="M168"/>
    </row>
    <row r="169" spans="3:13" x14ac:dyDescent="0.25">
      <c r="C169"/>
      <c r="D169"/>
      <c r="E169"/>
      <c r="F169"/>
      <c r="G169"/>
      <c r="H169"/>
      <c r="I169"/>
      <c r="J169"/>
      <c r="K169"/>
      <c r="L169"/>
      <c r="M169"/>
    </row>
    <row r="170" spans="3:13" x14ac:dyDescent="0.25">
      <c r="C170"/>
      <c r="D170"/>
      <c r="E170"/>
      <c r="F170"/>
      <c r="G170"/>
      <c r="H170"/>
      <c r="I170"/>
      <c r="J170"/>
      <c r="K170"/>
      <c r="L170"/>
      <c r="M170"/>
    </row>
    <row r="171" spans="3:13" x14ac:dyDescent="0.25">
      <c r="C171"/>
      <c r="D171"/>
      <c r="E171"/>
      <c r="F171"/>
      <c r="G171"/>
      <c r="H171"/>
      <c r="I171"/>
      <c r="J171"/>
      <c r="K171"/>
      <c r="L171"/>
      <c r="M171"/>
    </row>
    <row r="172" spans="3:13" x14ac:dyDescent="0.25">
      <c r="C172"/>
      <c r="D172"/>
      <c r="E172"/>
      <c r="F172"/>
      <c r="G172"/>
      <c r="H172"/>
      <c r="I172"/>
      <c r="J172"/>
      <c r="K172"/>
      <c r="L172"/>
      <c r="M172"/>
    </row>
    <row r="173" spans="3:13" x14ac:dyDescent="0.25">
      <c r="C173"/>
      <c r="D173"/>
      <c r="E173"/>
      <c r="F173"/>
      <c r="G173"/>
      <c r="H173"/>
      <c r="I173"/>
      <c r="J173"/>
      <c r="K173"/>
      <c r="L173"/>
      <c r="M173"/>
    </row>
    <row r="174" spans="3:13" x14ac:dyDescent="0.25">
      <c r="C174"/>
      <c r="D174"/>
      <c r="E174"/>
      <c r="F174"/>
      <c r="G174"/>
      <c r="H174"/>
      <c r="I174"/>
      <c r="J174"/>
      <c r="K174"/>
      <c r="L174"/>
      <c r="M174"/>
    </row>
    <row r="175" spans="3:13" x14ac:dyDescent="0.25">
      <c r="C175"/>
      <c r="D175"/>
      <c r="E175"/>
      <c r="F175"/>
      <c r="G175"/>
      <c r="H175"/>
      <c r="I175"/>
      <c r="J175"/>
      <c r="K175"/>
      <c r="L175"/>
      <c r="M175"/>
    </row>
    <row r="176" spans="3:13" x14ac:dyDescent="0.25">
      <c r="C176"/>
      <c r="D176"/>
      <c r="E176"/>
      <c r="F176"/>
      <c r="G176"/>
      <c r="H176"/>
      <c r="I176"/>
      <c r="J176"/>
      <c r="K176"/>
      <c r="L176"/>
      <c r="M176"/>
    </row>
    <row r="177" spans="3:13" x14ac:dyDescent="0.25">
      <c r="C177"/>
      <c r="D177"/>
      <c r="E177"/>
      <c r="F177"/>
      <c r="G177"/>
      <c r="H177"/>
      <c r="I177"/>
      <c r="J177"/>
      <c r="K177"/>
      <c r="L177"/>
      <c r="M177"/>
    </row>
    <row r="178" spans="3:13" x14ac:dyDescent="0.25">
      <c r="C178"/>
      <c r="D178"/>
      <c r="E178"/>
      <c r="F178"/>
      <c r="G178"/>
      <c r="H178"/>
      <c r="I178"/>
      <c r="J178"/>
      <c r="K178"/>
      <c r="L178"/>
      <c r="M178"/>
    </row>
    <row r="179" spans="3:13" x14ac:dyDescent="0.25">
      <c r="C179"/>
      <c r="D179"/>
      <c r="E179"/>
      <c r="F179"/>
      <c r="G179"/>
      <c r="H179"/>
      <c r="I179"/>
      <c r="J179"/>
      <c r="K179"/>
      <c r="L179"/>
      <c r="M179"/>
    </row>
    <row r="180" spans="3:13" x14ac:dyDescent="0.25">
      <c r="C180"/>
      <c r="D180"/>
      <c r="E180"/>
      <c r="F180"/>
      <c r="G180"/>
      <c r="H180"/>
      <c r="I180"/>
      <c r="J180"/>
      <c r="K180"/>
      <c r="L180"/>
      <c r="M180"/>
    </row>
    <row r="181" spans="3:13" x14ac:dyDescent="0.25">
      <c r="C181"/>
      <c r="D181"/>
      <c r="E181"/>
      <c r="F181"/>
      <c r="G181"/>
      <c r="H181"/>
      <c r="I181"/>
      <c r="J181"/>
      <c r="K181"/>
      <c r="L181"/>
      <c r="M181"/>
    </row>
    <row r="182" spans="3:13" x14ac:dyDescent="0.25">
      <c r="C182"/>
      <c r="D182"/>
      <c r="E182"/>
      <c r="F182"/>
      <c r="G182"/>
      <c r="H182"/>
      <c r="I182"/>
      <c r="J182"/>
      <c r="K182"/>
      <c r="L182"/>
      <c r="M182"/>
    </row>
    <row r="183" spans="3:13" x14ac:dyDescent="0.25">
      <c r="C183"/>
      <c r="D183"/>
      <c r="E183"/>
      <c r="F183"/>
      <c r="G183"/>
      <c r="H183"/>
      <c r="I183"/>
      <c r="J183"/>
      <c r="K183"/>
      <c r="L183"/>
      <c r="M183"/>
    </row>
    <row r="184" spans="3:13" x14ac:dyDescent="0.25">
      <c r="C184"/>
      <c r="D184"/>
      <c r="E184"/>
      <c r="F184"/>
      <c r="G184"/>
      <c r="H184"/>
      <c r="I184"/>
      <c r="J184"/>
      <c r="K184"/>
      <c r="L184"/>
      <c r="M184"/>
    </row>
    <row r="185" spans="3:13" x14ac:dyDescent="0.25">
      <c r="C185"/>
      <c r="D185"/>
      <c r="E185"/>
      <c r="F185"/>
      <c r="G185"/>
      <c r="H185"/>
      <c r="I185"/>
      <c r="J185"/>
      <c r="K185"/>
      <c r="L185"/>
      <c r="M185"/>
    </row>
    <row r="186" spans="3:13" x14ac:dyDescent="0.25">
      <c r="C186"/>
      <c r="D186"/>
      <c r="E186"/>
      <c r="F186"/>
      <c r="G186"/>
      <c r="H186"/>
      <c r="I186"/>
      <c r="J186"/>
      <c r="K186"/>
      <c r="L186"/>
      <c r="M186"/>
    </row>
    <row r="187" spans="3:13" x14ac:dyDescent="0.25">
      <c r="C187"/>
      <c r="D187"/>
      <c r="E187"/>
      <c r="F187"/>
      <c r="G187"/>
      <c r="H187"/>
      <c r="I187"/>
      <c r="J187"/>
      <c r="K187"/>
      <c r="L187"/>
      <c r="M187"/>
    </row>
    <row r="188" spans="3:13" x14ac:dyDescent="0.25">
      <c r="C188"/>
      <c r="D188"/>
      <c r="E188"/>
      <c r="F188"/>
      <c r="G188"/>
      <c r="H188"/>
      <c r="I188"/>
      <c r="J188"/>
      <c r="K188"/>
      <c r="L188"/>
      <c r="M188"/>
    </row>
    <row r="189" spans="3:13" x14ac:dyDescent="0.25">
      <c r="C189"/>
      <c r="D189"/>
      <c r="E189"/>
      <c r="F189"/>
      <c r="G189"/>
      <c r="H189"/>
      <c r="I189"/>
      <c r="J189"/>
      <c r="K189"/>
      <c r="L189"/>
      <c r="M189"/>
    </row>
    <row r="190" spans="3:13" x14ac:dyDescent="0.25">
      <c r="C190"/>
      <c r="D190"/>
      <c r="E190"/>
      <c r="F190"/>
      <c r="G190"/>
      <c r="H190"/>
      <c r="I190"/>
      <c r="J190"/>
      <c r="K190"/>
      <c r="L190"/>
      <c r="M190"/>
    </row>
    <row r="191" spans="3:13" x14ac:dyDescent="0.25">
      <c r="C191"/>
      <c r="D191"/>
      <c r="E191"/>
      <c r="F191"/>
      <c r="G191"/>
      <c r="H191"/>
      <c r="I191"/>
      <c r="J191"/>
      <c r="K191"/>
      <c r="L191"/>
      <c r="M191"/>
    </row>
    <row r="192" spans="3:13" x14ac:dyDescent="0.25">
      <c r="C192"/>
      <c r="D192"/>
      <c r="E192"/>
      <c r="F192"/>
      <c r="G192"/>
      <c r="H192"/>
      <c r="I192"/>
      <c r="J192"/>
      <c r="K192"/>
      <c r="L192"/>
      <c r="M192"/>
    </row>
    <row r="193" spans="3:13" x14ac:dyDescent="0.25">
      <c r="C193"/>
      <c r="D193"/>
      <c r="E193"/>
      <c r="F193"/>
      <c r="G193"/>
      <c r="H193"/>
      <c r="I193"/>
      <c r="J193"/>
      <c r="K193"/>
      <c r="L193"/>
      <c r="M193"/>
    </row>
    <row r="194" spans="3:13" x14ac:dyDescent="0.25">
      <c r="C194"/>
      <c r="D194"/>
      <c r="E194"/>
      <c r="F194"/>
      <c r="G194"/>
      <c r="H194"/>
      <c r="I194"/>
      <c r="J194"/>
      <c r="K194"/>
      <c r="L194"/>
      <c r="M194"/>
    </row>
    <row r="195" spans="3:13" x14ac:dyDescent="0.25">
      <c r="C195"/>
      <c r="D195"/>
      <c r="E195"/>
      <c r="F195"/>
      <c r="G195"/>
      <c r="H195"/>
      <c r="I195"/>
      <c r="J195"/>
      <c r="K195"/>
      <c r="L195"/>
      <c r="M195"/>
    </row>
    <row r="196" spans="3:13" x14ac:dyDescent="0.25">
      <c r="C196"/>
      <c r="D196"/>
      <c r="E196"/>
      <c r="F196"/>
      <c r="G196"/>
      <c r="H196"/>
      <c r="I196"/>
      <c r="J196"/>
      <c r="K196"/>
      <c r="L196"/>
      <c r="M196"/>
    </row>
    <row r="197" spans="3:13" x14ac:dyDescent="0.25">
      <c r="C197"/>
      <c r="D197"/>
      <c r="E197"/>
      <c r="F197"/>
      <c r="G197"/>
      <c r="H197"/>
      <c r="I197"/>
      <c r="J197"/>
      <c r="K197"/>
      <c r="L197"/>
      <c r="M197"/>
    </row>
    <row r="198" spans="3:13" x14ac:dyDescent="0.25">
      <c r="C198"/>
      <c r="D198"/>
      <c r="E198"/>
      <c r="F198"/>
      <c r="G198"/>
      <c r="H198"/>
      <c r="I198"/>
      <c r="J198"/>
      <c r="K198"/>
      <c r="L198"/>
      <c r="M198"/>
    </row>
    <row r="199" spans="3:13" x14ac:dyDescent="0.25">
      <c r="C199"/>
      <c r="D199"/>
      <c r="E199"/>
      <c r="F199"/>
      <c r="G199"/>
      <c r="H199"/>
      <c r="I199"/>
      <c r="J199"/>
      <c r="K199"/>
      <c r="L199"/>
      <c r="M199"/>
    </row>
    <row r="200" spans="3:13" x14ac:dyDescent="0.25">
      <c r="C200"/>
      <c r="D200"/>
      <c r="E200"/>
      <c r="F200"/>
      <c r="G200"/>
      <c r="H200"/>
      <c r="I200"/>
      <c r="J200"/>
      <c r="K200"/>
      <c r="L200"/>
      <c r="M200"/>
    </row>
    <row r="201" spans="3:13" x14ac:dyDescent="0.25">
      <c r="C201"/>
      <c r="D201"/>
      <c r="E201"/>
      <c r="F201"/>
      <c r="G201"/>
      <c r="H201"/>
      <c r="I201"/>
      <c r="J201"/>
      <c r="K201"/>
      <c r="L201"/>
      <c r="M201"/>
    </row>
    <row r="202" spans="3:13" x14ac:dyDescent="0.25">
      <c r="C202"/>
      <c r="D202"/>
      <c r="E202"/>
      <c r="F202"/>
      <c r="G202"/>
      <c r="H202"/>
      <c r="I202"/>
      <c r="J202"/>
      <c r="K202"/>
      <c r="L202"/>
      <c r="M202"/>
    </row>
    <row r="203" spans="3:13" x14ac:dyDescent="0.25">
      <c r="C203"/>
      <c r="D203"/>
      <c r="E203"/>
      <c r="F203"/>
      <c r="G203"/>
      <c r="H203"/>
      <c r="I203"/>
      <c r="J203"/>
      <c r="K203"/>
      <c r="L203"/>
      <c r="M203"/>
    </row>
    <row r="204" spans="3:13" x14ac:dyDescent="0.25">
      <c r="C204"/>
      <c r="D204"/>
      <c r="E204"/>
      <c r="F204"/>
      <c r="G204"/>
      <c r="H204"/>
      <c r="I204"/>
      <c r="J204"/>
      <c r="K204"/>
      <c r="L204"/>
      <c r="M204"/>
    </row>
    <row r="205" spans="3:13" x14ac:dyDescent="0.25">
      <c r="C205"/>
      <c r="D205"/>
      <c r="E205"/>
      <c r="F205"/>
      <c r="G205"/>
      <c r="H205"/>
      <c r="I205"/>
      <c r="J205"/>
      <c r="K205"/>
      <c r="L205"/>
      <c r="M205"/>
    </row>
    <row r="206" spans="3:13" x14ac:dyDescent="0.25">
      <c r="C206"/>
      <c r="D206"/>
      <c r="E206"/>
      <c r="F206"/>
      <c r="G206"/>
      <c r="H206"/>
      <c r="I206"/>
      <c r="J206"/>
      <c r="K206"/>
      <c r="L206"/>
      <c r="M206"/>
    </row>
    <row r="207" spans="3:13" x14ac:dyDescent="0.25">
      <c r="C207"/>
      <c r="D207"/>
      <c r="E207"/>
      <c r="F207"/>
      <c r="G207"/>
      <c r="H207"/>
      <c r="I207"/>
      <c r="J207"/>
      <c r="K207"/>
      <c r="L207"/>
      <c r="M207"/>
    </row>
    <row r="208" spans="3:13" x14ac:dyDescent="0.25">
      <c r="C208"/>
      <c r="D208"/>
      <c r="E208"/>
      <c r="F208"/>
      <c r="G208"/>
      <c r="H208"/>
      <c r="I208"/>
      <c r="J208"/>
      <c r="K208"/>
      <c r="L208"/>
      <c r="M208"/>
    </row>
    <row r="209" spans="3:13" x14ac:dyDescent="0.25">
      <c r="C209"/>
      <c r="D209"/>
      <c r="E209"/>
      <c r="F209"/>
      <c r="G209"/>
      <c r="H209"/>
      <c r="I209"/>
      <c r="J209"/>
      <c r="K209"/>
      <c r="L209"/>
      <c r="M209"/>
    </row>
    <row r="210" spans="3:13" x14ac:dyDescent="0.25">
      <c r="C210"/>
      <c r="D210"/>
      <c r="E210"/>
      <c r="F210"/>
      <c r="G210"/>
      <c r="H210"/>
      <c r="I210"/>
      <c r="J210"/>
      <c r="K210"/>
      <c r="L210"/>
      <c r="M210"/>
    </row>
    <row r="211" spans="3:13" x14ac:dyDescent="0.25">
      <c r="C211"/>
      <c r="D211"/>
      <c r="E211"/>
      <c r="F211"/>
      <c r="G211"/>
      <c r="H211"/>
      <c r="I211"/>
      <c r="J211"/>
      <c r="K211"/>
      <c r="L211"/>
      <c r="M211"/>
    </row>
    <row r="212" spans="3:13" x14ac:dyDescent="0.25">
      <c r="C212"/>
      <c r="D212"/>
      <c r="E212"/>
      <c r="F212"/>
      <c r="G212"/>
      <c r="H212"/>
      <c r="I212"/>
      <c r="J212"/>
      <c r="K212"/>
      <c r="L212"/>
      <c r="M212"/>
    </row>
    <row r="213" spans="3:13" x14ac:dyDescent="0.25">
      <c r="C213"/>
      <c r="D213"/>
      <c r="E213"/>
      <c r="F213"/>
      <c r="G213"/>
      <c r="H213"/>
      <c r="I213"/>
      <c r="J213"/>
      <c r="K213"/>
      <c r="L213"/>
      <c r="M213"/>
    </row>
    <row r="214" spans="3:13" x14ac:dyDescent="0.25">
      <c r="C214"/>
      <c r="D214"/>
      <c r="E214"/>
      <c r="F214"/>
      <c r="G214"/>
      <c r="H214"/>
      <c r="I214"/>
      <c r="J214"/>
      <c r="K214"/>
      <c r="L214"/>
      <c r="M214"/>
    </row>
    <row r="215" spans="3:13" x14ac:dyDescent="0.25">
      <c r="C215"/>
      <c r="D215"/>
      <c r="E215"/>
      <c r="F215"/>
      <c r="G215"/>
      <c r="H215"/>
      <c r="I215"/>
      <c r="J215"/>
      <c r="K215"/>
      <c r="L215"/>
      <c r="M215"/>
    </row>
    <row r="216" spans="3:13" x14ac:dyDescent="0.25">
      <c r="C216"/>
      <c r="D216"/>
      <c r="E216"/>
      <c r="F216"/>
      <c r="G216"/>
      <c r="H216"/>
      <c r="I216"/>
      <c r="J216"/>
      <c r="K216"/>
      <c r="L216"/>
      <c r="M216"/>
    </row>
    <row r="217" spans="3:13" x14ac:dyDescent="0.25">
      <c r="C217"/>
      <c r="D217"/>
      <c r="E217"/>
      <c r="F217"/>
      <c r="G217"/>
      <c r="H217"/>
      <c r="I217"/>
      <c r="J217"/>
      <c r="K217"/>
      <c r="L217"/>
      <c r="M217"/>
    </row>
    <row r="218" spans="3:13" x14ac:dyDescent="0.25">
      <c r="C218"/>
      <c r="D218"/>
      <c r="E218"/>
      <c r="F218"/>
      <c r="G218"/>
      <c r="H218"/>
      <c r="I218"/>
      <c r="J218"/>
      <c r="K218"/>
      <c r="L218"/>
      <c r="M218"/>
    </row>
    <row r="219" spans="3:13" x14ac:dyDescent="0.25">
      <c r="C219"/>
      <c r="D219"/>
      <c r="E219"/>
      <c r="F219"/>
      <c r="G219"/>
      <c r="H219"/>
      <c r="I219"/>
      <c r="J219"/>
      <c r="K219"/>
      <c r="L219"/>
      <c r="M219"/>
    </row>
    <row r="220" spans="3:13" x14ac:dyDescent="0.25">
      <c r="C220"/>
      <c r="D220"/>
      <c r="E220"/>
      <c r="F220"/>
      <c r="G220"/>
      <c r="H220"/>
      <c r="I220"/>
      <c r="J220"/>
      <c r="K220"/>
      <c r="L220"/>
      <c r="M220"/>
    </row>
    <row r="221" spans="3:13" x14ac:dyDescent="0.25">
      <c r="C221"/>
      <c r="D221"/>
      <c r="E221"/>
      <c r="F221"/>
      <c r="G221"/>
      <c r="H221"/>
      <c r="I221"/>
      <c r="J221"/>
      <c r="K221"/>
      <c r="L221"/>
      <c r="M221"/>
    </row>
    <row r="222" spans="3:13" x14ac:dyDescent="0.25">
      <c r="C222"/>
      <c r="D222"/>
      <c r="E222"/>
      <c r="F222"/>
      <c r="G222"/>
      <c r="H222"/>
      <c r="I222"/>
      <c r="J222"/>
      <c r="K222"/>
      <c r="L222"/>
      <c r="M222"/>
    </row>
    <row r="223" spans="3:13" x14ac:dyDescent="0.25">
      <c r="C223"/>
      <c r="D223"/>
      <c r="E223"/>
      <c r="F223"/>
      <c r="G223"/>
      <c r="H223"/>
      <c r="I223"/>
      <c r="J223"/>
      <c r="K223"/>
      <c r="L223"/>
      <c r="M223"/>
    </row>
    <row r="224" spans="3:13" x14ac:dyDescent="0.25">
      <c r="C224"/>
      <c r="D224"/>
      <c r="E224"/>
      <c r="F224"/>
      <c r="G224"/>
      <c r="H224"/>
      <c r="I224"/>
      <c r="J224"/>
      <c r="K224"/>
      <c r="L224"/>
      <c r="M224"/>
    </row>
    <row r="225" spans="3:13" x14ac:dyDescent="0.25">
      <c r="C225"/>
      <c r="D225"/>
      <c r="E225"/>
      <c r="F225"/>
      <c r="G225"/>
      <c r="H225"/>
      <c r="I225"/>
      <c r="J225"/>
      <c r="K225"/>
      <c r="L225"/>
      <c r="M225"/>
    </row>
    <row r="226" spans="3:13" x14ac:dyDescent="0.25">
      <c r="C226"/>
      <c r="D226"/>
      <c r="E226"/>
      <c r="F226"/>
      <c r="G226"/>
      <c r="H226"/>
      <c r="I226"/>
      <c r="J226"/>
      <c r="K226"/>
      <c r="L226"/>
      <c r="M226"/>
    </row>
    <row r="227" spans="3:13" x14ac:dyDescent="0.25">
      <c r="C227"/>
      <c r="D227"/>
      <c r="E227"/>
      <c r="F227"/>
      <c r="G227"/>
      <c r="H227"/>
      <c r="I227"/>
      <c r="J227"/>
      <c r="K227"/>
      <c r="L227"/>
      <c r="M227"/>
    </row>
    <row r="228" spans="3:13" x14ac:dyDescent="0.25">
      <c r="C228"/>
      <c r="D228"/>
      <c r="E228"/>
      <c r="F228"/>
      <c r="G228"/>
      <c r="H228"/>
      <c r="I228"/>
      <c r="J228"/>
      <c r="K228"/>
      <c r="L228"/>
      <c r="M228"/>
    </row>
    <row r="229" spans="3:13" x14ac:dyDescent="0.25">
      <c r="C229"/>
      <c r="D229"/>
      <c r="E229"/>
      <c r="F229"/>
      <c r="G229"/>
      <c r="H229"/>
      <c r="I229"/>
      <c r="J229"/>
      <c r="K229"/>
      <c r="L229"/>
      <c r="M229"/>
    </row>
    <row r="230" spans="3:13" x14ac:dyDescent="0.25">
      <c r="C230"/>
      <c r="D230"/>
      <c r="E230"/>
      <c r="F230"/>
      <c r="G230"/>
      <c r="H230"/>
      <c r="I230"/>
      <c r="J230"/>
      <c r="K230"/>
      <c r="L230"/>
      <c r="M230"/>
    </row>
    <row r="231" spans="3:13" x14ac:dyDescent="0.25">
      <c r="C231"/>
      <c r="D231"/>
      <c r="E231"/>
      <c r="F231"/>
      <c r="G231"/>
      <c r="H231"/>
      <c r="I231"/>
      <c r="J231"/>
      <c r="K231"/>
      <c r="L231"/>
      <c r="M231"/>
    </row>
    <row r="232" spans="3:13" x14ac:dyDescent="0.25">
      <c r="C232"/>
      <c r="D232"/>
      <c r="E232"/>
      <c r="F232"/>
      <c r="G232"/>
      <c r="H232"/>
      <c r="I232"/>
      <c r="J232"/>
      <c r="K232"/>
      <c r="L232"/>
      <c r="M232"/>
    </row>
    <row r="233" spans="3:13" x14ac:dyDescent="0.25">
      <c r="C233"/>
      <c r="D233"/>
      <c r="E233"/>
      <c r="F233"/>
      <c r="G233"/>
      <c r="H233"/>
      <c r="I233"/>
      <c r="J233"/>
      <c r="K233"/>
      <c r="L233"/>
      <c r="M233"/>
    </row>
    <row r="234" spans="3:13" x14ac:dyDescent="0.25">
      <c r="C234"/>
      <c r="D234"/>
      <c r="E234"/>
      <c r="F234"/>
      <c r="G234"/>
      <c r="H234"/>
      <c r="I234"/>
      <c r="J234"/>
      <c r="K234"/>
      <c r="L234"/>
      <c r="M234"/>
    </row>
    <row r="235" spans="3:13" x14ac:dyDescent="0.25">
      <c r="C235"/>
      <c r="D235"/>
      <c r="E235"/>
      <c r="F235"/>
      <c r="G235"/>
      <c r="H235"/>
      <c r="I235"/>
      <c r="J235"/>
      <c r="K235"/>
      <c r="L235"/>
      <c r="M235"/>
    </row>
    <row r="236" spans="3:13" x14ac:dyDescent="0.25">
      <c r="C236"/>
      <c r="D236"/>
      <c r="E236"/>
      <c r="F236"/>
      <c r="G236"/>
      <c r="H236"/>
      <c r="I236"/>
      <c r="J236"/>
      <c r="K236"/>
      <c r="L236"/>
      <c r="M236"/>
    </row>
    <row r="237" spans="3:13" x14ac:dyDescent="0.25">
      <c r="C237"/>
      <c r="D237"/>
      <c r="E237"/>
      <c r="F237"/>
      <c r="G237"/>
      <c r="H237"/>
      <c r="I237"/>
      <c r="J237"/>
      <c r="K237"/>
      <c r="L237"/>
      <c r="M237"/>
    </row>
    <row r="238" spans="3:13" x14ac:dyDescent="0.25">
      <c r="C238"/>
      <c r="D238"/>
      <c r="E238"/>
      <c r="F238"/>
      <c r="G238"/>
      <c r="H238"/>
      <c r="I238"/>
      <c r="J238"/>
      <c r="K238"/>
      <c r="L238"/>
      <c r="M238"/>
    </row>
    <row r="239" spans="3:13" x14ac:dyDescent="0.25">
      <c r="C239"/>
      <c r="D239"/>
      <c r="E239"/>
      <c r="F239"/>
      <c r="G239"/>
      <c r="H239"/>
      <c r="I239"/>
      <c r="J239"/>
      <c r="K239"/>
      <c r="L239"/>
      <c r="M239"/>
    </row>
    <row r="240" spans="3:13" x14ac:dyDescent="0.25">
      <c r="C240"/>
      <c r="D240"/>
      <c r="E240"/>
      <c r="F240"/>
      <c r="G240"/>
      <c r="H240"/>
      <c r="I240"/>
      <c r="J240"/>
      <c r="K240"/>
      <c r="L240"/>
      <c r="M240"/>
    </row>
    <row r="241" spans="3:13" x14ac:dyDescent="0.25">
      <c r="C241"/>
      <c r="D241"/>
      <c r="E241"/>
      <c r="F241"/>
      <c r="G241"/>
      <c r="H241"/>
      <c r="I241"/>
      <c r="J241"/>
      <c r="K241"/>
      <c r="L241"/>
      <c r="M241"/>
    </row>
    <row r="242" spans="3:13" x14ac:dyDescent="0.25">
      <c r="C242"/>
      <c r="D242"/>
      <c r="E242"/>
      <c r="F242"/>
      <c r="G242"/>
      <c r="H242"/>
      <c r="I242"/>
      <c r="J242"/>
      <c r="K242"/>
      <c r="L242"/>
      <c r="M242"/>
    </row>
    <row r="243" spans="3:13" x14ac:dyDescent="0.25">
      <c r="C243"/>
      <c r="D243"/>
      <c r="E243"/>
      <c r="F243"/>
      <c r="G243"/>
      <c r="H243"/>
      <c r="I243"/>
      <c r="J243"/>
      <c r="K243"/>
      <c r="L243"/>
      <c r="M243"/>
    </row>
    <row r="244" spans="3:13" x14ac:dyDescent="0.25">
      <c r="C244"/>
      <c r="D244"/>
      <c r="E244"/>
      <c r="F244"/>
      <c r="G244"/>
      <c r="H244"/>
      <c r="I244"/>
      <c r="J244"/>
      <c r="K244"/>
      <c r="L244"/>
      <c r="M244"/>
    </row>
    <row r="245" spans="3:13" x14ac:dyDescent="0.25">
      <c r="C245"/>
      <c r="D245"/>
      <c r="E245"/>
      <c r="F245"/>
      <c r="G245"/>
      <c r="H245"/>
      <c r="I245"/>
      <c r="J245"/>
      <c r="K245"/>
      <c r="L245"/>
      <c r="M245"/>
    </row>
    <row r="246" spans="3:13" x14ac:dyDescent="0.25">
      <c r="C246"/>
      <c r="D246"/>
      <c r="E246"/>
      <c r="F246"/>
      <c r="G246"/>
      <c r="H246"/>
      <c r="I246"/>
      <c r="J246"/>
      <c r="K246"/>
      <c r="L246"/>
      <c r="M246"/>
    </row>
    <row r="247" spans="3:13" x14ac:dyDescent="0.25">
      <c r="C247"/>
      <c r="D247"/>
      <c r="E247"/>
      <c r="F247"/>
      <c r="G247"/>
      <c r="H247"/>
      <c r="I247"/>
      <c r="J247"/>
      <c r="K247"/>
      <c r="L247"/>
      <c r="M247"/>
    </row>
    <row r="248" spans="3:13" x14ac:dyDescent="0.25">
      <c r="C248"/>
      <c r="D248"/>
      <c r="E248"/>
      <c r="F248"/>
      <c r="G248"/>
      <c r="H248"/>
      <c r="I248"/>
      <c r="J248"/>
      <c r="K248"/>
      <c r="L248"/>
      <c r="M248"/>
    </row>
    <row r="249" spans="3:13" x14ac:dyDescent="0.25">
      <c r="C249"/>
      <c r="D249"/>
      <c r="E249"/>
      <c r="F249"/>
      <c r="G249"/>
      <c r="H249"/>
      <c r="I249"/>
      <c r="J249"/>
      <c r="K249"/>
      <c r="L249"/>
      <c r="M249"/>
    </row>
    <row r="250" spans="3:13" x14ac:dyDescent="0.25">
      <c r="C250"/>
      <c r="D250"/>
      <c r="E250"/>
      <c r="F250"/>
      <c r="G250"/>
      <c r="H250"/>
      <c r="I250"/>
      <c r="J250"/>
      <c r="K250"/>
      <c r="L250"/>
      <c r="M250"/>
    </row>
    <row r="251" spans="3:13" x14ac:dyDescent="0.25">
      <c r="C251"/>
      <c r="D251"/>
      <c r="E251"/>
      <c r="F251"/>
      <c r="G251"/>
      <c r="H251"/>
      <c r="I251"/>
      <c r="J251"/>
      <c r="K251"/>
      <c r="L251"/>
      <c r="M251"/>
    </row>
    <row r="252" spans="3:13" x14ac:dyDescent="0.25">
      <c r="C252"/>
      <c r="D252"/>
      <c r="E252"/>
      <c r="F252"/>
      <c r="G252"/>
      <c r="H252"/>
      <c r="I252"/>
      <c r="J252"/>
      <c r="K252"/>
      <c r="L252"/>
      <c r="M252"/>
    </row>
    <row r="253" spans="3:13" x14ac:dyDescent="0.25">
      <c r="C253"/>
      <c r="D253"/>
      <c r="E253"/>
      <c r="F253"/>
      <c r="G253"/>
      <c r="H253"/>
      <c r="I253"/>
      <c r="J253"/>
      <c r="K253"/>
      <c r="L253"/>
      <c r="M253"/>
    </row>
    <row r="254" spans="3:13" x14ac:dyDescent="0.25">
      <c r="C254"/>
      <c r="D254"/>
      <c r="E254"/>
      <c r="F254"/>
      <c r="G254"/>
      <c r="H254"/>
      <c r="I254"/>
      <c r="J254"/>
      <c r="K254"/>
      <c r="L254"/>
      <c r="M254"/>
    </row>
    <row r="255" spans="3:13" x14ac:dyDescent="0.25">
      <c r="C255"/>
      <c r="D255"/>
      <c r="E255"/>
      <c r="F255"/>
      <c r="G255"/>
      <c r="H255"/>
      <c r="I255"/>
      <c r="J255"/>
      <c r="K255"/>
      <c r="L255"/>
      <c r="M255"/>
    </row>
    <row r="256" spans="3:13" x14ac:dyDescent="0.25">
      <c r="C256"/>
      <c r="D256"/>
      <c r="E256"/>
      <c r="F256"/>
      <c r="G256"/>
      <c r="H256"/>
      <c r="I256"/>
      <c r="J256"/>
      <c r="K256"/>
      <c r="L256"/>
      <c r="M256"/>
    </row>
    <row r="257" spans="3:13" x14ac:dyDescent="0.25">
      <c r="C257"/>
      <c r="D257"/>
      <c r="E257"/>
      <c r="F257"/>
      <c r="G257"/>
      <c r="H257"/>
      <c r="I257"/>
      <c r="J257"/>
      <c r="K257"/>
      <c r="L257"/>
      <c r="M257"/>
    </row>
    <row r="258" spans="3:13" x14ac:dyDescent="0.25">
      <c r="C258"/>
      <c r="D258"/>
      <c r="E258"/>
      <c r="F258"/>
      <c r="G258"/>
      <c r="H258"/>
      <c r="I258"/>
      <c r="J258"/>
      <c r="K258"/>
      <c r="L258"/>
      <c r="M258"/>
    </row>
    <row r="259" spans="3:13" x14ac:dyDescent="0.25">
      <c r="C259"/>
      <c r="D259"/>
      <c r="E259"/>
      <c r="F259"/>
      <c r="G259"/>
      <c r="H259"/>
      <c r="I259"/>
      <c r="J259"/>
      <c r="K259"/>
      <c r="L259"/>
      <c r="M259"/>
    </row>
    <row r="260" spans="3:13" x14ac:dyDescent="0.25">
      <c r="C260"/>
      <c r="D260"/>
      <c r="E260"/>
      <c r="F260"/>
      <c r="G260"/>
      <c r="H260"/>
      <c r="I260"/>
      <c r="J260"/>
      <c r="K260"/>
      <c r="L260"/>
      <c r="M260"/>
    </row>
  </sheetData>
  <pageMargins left="0.45" right="0.45" top="0.5" bottom="0.75" header="0.3" footer="0.3"/>
  <pageSetup paperSize="5" scale="81" orientation="landscape" verticalDpi="1200" r:id="rId2"/>
  <headerFooter>
    <oddFooter>&amp;LFUND &amp;A&amp;CPage &amp;P of &amp;N&amp;RPrinted: &amp;D at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1"/>
  <sheetViews>
    <sheetView zoomScaleNormal="100" workbookViewId="0">
      <selection sqref="A1:XFD649"/>
    </sheetView>
  </sheetViews>
  <sheetFormatPr defaultRowHeight="15" x14ac:dyDescent="0.25"/>
  <cols>
    <col min="1" max="1" width="65.42578125" style="11" customWidth="1"/>
    <col min="2" max="2" width="18.5703125" style="11" bestFit="1" customWidth="1"/>
    <col min="3" max="10" width="16.140625" style="11" customWidth="1"/>
    <col min="11" max="11" width="12.7109375" style="11" bestFit="1" customWidth="1"/>
    <col min="12" max="13" width="10.7109375" style="11" bestFit="1" customWidth="1"/>
    <col min="14" max="15" width="11.42578125" style="11" bestFit="1" customWidth="1"/>
    <col min="16" max="17" width="10.140625" style="11" bestFit="1" customWidth="1"/>
    <col min="18" max="18" width="10.42578125" style="11" customWidth="1"/>
    <col min="19" max="19" width="9.7109375" style="11" bestFit="1" customWidth="1"/>
    <col min="20" max="21" width="14.140625" style="11" bestFit="1" customWidth="1"/>
    <col min="22" max="22" width="11.7109375" style="11" bestFit="1" customWidth="1"/>
    <col min="23" max="23" width="13.7109375" style="11" bestFit="1" customWidth="1"/>
    <col min="24" max="25" width="8.7109375" style="11" bestFit="1" customWidth="1"/>
    <col min="26" max="26" width="12.7109375" style="11" bestFit="1" customWidth="1"/>
    <col min="27" max="27" width="9.7109375" style="11" bestFit="1" customWidth="1"/>
    <col min="28" max="28" width="10.140625" style="11" bestFit="1" customWidth="1"/>
    <col min="29" max="29" width="13.7109375" style="11" bestFit="1" customWidth="1"/>
    <col min="30" max="30" width="8.7109375" style="11" bestFit="1" customWidth="1"/>
    <col min="31" max="31" width="12.5703125" style="11" bestFit="1" customWidth="1"/>
    <col min="32" max="32" width="10.140625" style="11" bestFit="1" customWidth="1"/>
    <col min="33" max="33" width="8.7109375" style="11" bestFit="1" customWidth="1"/>
    <col min="34" max="34" width="12.5703125" style="11" bestFit="1" customWidth="1"/>
    <col min="35" max="36" width="11.140625" style="11" bestFit="1" customWidth="1"/>
    <col min="37" max="37" width="10.42578125" style="11" bestFit="1" customWidth="1"/>
    <col min="38" max="38" width="11.140625" style="11" bestFit="1" customWidth="1"/>
    <col min="39" max="39" width="12.5703125" style="11" bestFit="1" customWidth="1"/>
    <col min="40" max="40" width="10.140625" style="11" bestFit="1" customWidth="1"/>
    <col min="41" max="41" width="11.140625" style="11" bestFit="1" customWidth="1"/>
    <col min="42" max="42" width="8.7109375" style="11" bestFit="1" customWidth="1"/>
    <col min="43" max="43" width="11.140625" style="11" bestFit="1" customWidth="1"/>
    <col min="44" max="44" width="14.140625" style="11" bestFit="1" customWidth="1"/>
    <col min="45" max="45" width="44.28515625" style="11" bestFit="1" customWidth="1"/>
    <col min="46" max="46" width="38.7109375" style="11" bestFit="1" customWidth="1"/>
    <col min="47" max="47" width="34.28515625" style="11" bestFit="1" customWidth="1"/>
    <col min="48" max="48" width="47.7109375" style="11" bestFit="1" customWidth="1"/>
    <col min="49" max="49" width="42.140625" style="11" bestFit="1" customWidth="1"/>
    <col min="50" max="50" width="34.7109375" style="11" bestFit="1" customWidth="1"/>
    <col min="51" max="51" width="33.140625" style="11" bestFit="1" customWidth="1"/>
    <col min="52" max="52" width="44.140625" style="11" bestFit="1" customWidth="1"/>
    <col min="53" max="53" width="39" style="11" bestFit="1" customWidth="1"/>
    <col min="54" max="54" width="36" style="11" bestFit="1" customWidth="1"/>
    <col min="55" max="55" width="48.7109375" style="11" bestFit="1" customWidth="1"/>
    <col min="56" max="56" width="35.42578125" style="11" bestFit="1" customWidth="1"/>
    <col min="57" max="57" width="52.5703125" style="11" bestFit="1" customWidth="1"/>
    <col min="58" max="58" width="42.28515625" style="11" bestFit="1" customWidth="1"/>
    <col min="59" max="59" width="48.140625" style="11" bestFit="1" customWidth="1"/>
    <col min="60" max="60" width="54.7109375" style="11" bestFit="1" customWidth="1"/>
    <col min="61" max="61" width="36.5703125" style="11" bestFit="1" customWidth="1"/>
    <col min="62" max="62" width="45.28515625" style="11" bestFit="1" customWidth="1"/>
    <col min="63" max="63" width="49.7109375" style="11" bestFit="1" customWidth="1"/>
    <col min="64" max="64" width="27.85546875" style="11" bestFit="1" customWidth="1"/>
    <col min="65" max="65" width="38.28515625" style="11" bestFit="1" customWidth="1"/>
    <col min="66" max="66" width="29.140625" style="11" bestFit="1" customWidth="1"/>
    <col min="67" max="67" width="35.28515625" style="11" bestFit="1" customWidth="1"/>
    <col min="68" max="68" width="40.7109375" style="11" bestFit="1" customWidth="1"/>
    <col min="69" max="69" width="39.28515625" style="11" bestFit="1" customWidth="1"/>
    <col min="70" max="70" width="39.7109375" style="11" bestFit="1" customWidth="1"/>
    <col min="71" max="71" width="43.42578125" style="11" bestFit="1" customWidth="1"/>
    <col min="72" max="72" width="30.5703125" style="11" bestFit="1" customWidth="1"/>
    <col min="73" max="73" width="48.28515625" style="11" bestFit="1" customWidth="1"/>
    <col min="74" max="74" width="44" style="11" bestFit="1" customWidth="1"/>
    <col min="75" max="75" width="29.5703125" style="11" bestFit="1" customWidth="1"/>
    <col min="76" max="76" width="43.140625" style="11" bestFit="1" customWidth="1"/>
    <col min="77" max="77" width="51.28515625" style="11" bestFit="1" customWidth="1"/>
    <col min="78" max="78" width="48.28515625" style="11" bestFit="1" customWidth="1"/>
    <col min="79" max="79" width="35.140625" style="11" bestFit="1" customWidth="1"/>
    <col min="80" max="80" width="42" style="11" bestFit="1" customWidth="1"/>
    <col min="81" max="81" width="45.5703125" style="11" bestFit="1" customWidth="1"/>
    <col min="82" max="82" width="49.42578125" style="11" bestFit="1" customWidth="1"/>
    <col min="83" max="83" width="42" style="11" bestFit="1" customWidth="1"/>
    <col min="84" max="84" width="40.42578125" style="11" bestFit="1" customWidth="1"/>
    <col min="85" max="85" width="43.7109375" style="11" bestFit="1" customWidth="1"/>
    <col min="86" max="86" width="40.5703125" style="11" bestFit="1" customWidth="1"/>
    <col min="87" max="87" width="39.28515625" style="11" bestFit="1" customWidth="1"/>
    <col min="88" max="88" width="46.85546875" style="11" bestFit="1" customWidth="1"/>
    <col min="89" max="89" width="41.28515625" style="11" bestFit="1" customWidth="1"/>
    <col min="90" max="90" width="37.5703125" style="11" bestFit="1" customWidth="1"/>
    <col min="91" max="91" width="42.5703125" style="11" bestFit="1" customWidth="1"/>
    <col min="92" max="92" width="39.140625" style="11" bestFit="1" customWidth="1"/>
    <col min="93" max="93" width="44.140625" style="11" bestFit="1" customWidth="1"/>
    <col min="94" max="94" width="50" style="11" bestFit="1" customWidth="1"/>
    <col min="95" max="95" width="52.140625" style="11" bestFit="1" customWidth="1"/>
    <col min="96" max="96" width="54.28515625" style="11" bestFit="1" customWidth="1"/>
    <col min="97" max="97" width="53.28515625" style="11" bestFit="1" customWidth="1"/>
    <col min="98" max="98" width="36.28515625" style="11" bestFit="1" customWidth="1"/>
    <col min="99" max="99" width="52.7109375" style="11" bestFit="1" customWidth="1"/>
    <col min="100" max="100" width="52.28515625" style="11" bestFit="1" customWidth="1"/>
    <col min="101" max="101" width="50.7109375" style="11" bestFit="1" customWidth="1"/>
    <col min="102" max="102" width="51.85546875" style="11" bestFit="1" customWidth="1"/>
    <col min="103" max="103" width="49.140625" style="11" bestFit="1" customWidth="1"/>
    <col min="104" max="104" width="41.28515625" style="11" bestFit="1" customWidth="1"/>
    <col min="105" max="105" width="48.7109375" style="11" bestFit="1" customWidth="1"/>
    <col min="106" max="106" width="50.7109375" style="11" bestFit="1" customWidth="1"/>
    <col min="107" max="107" width="44" style="11" bestFit="1" customWidth="1"/>
    <col min="108" max="109" width="42.28515625" style="11" bestFit="1" customWidth="1"/>
    <col min="110" max="110" width="62.28515625" style="11" bestFit="1" customWidth="1"/>
    <col min="111" max="111" width="33.7109375" style="11" bestFit="1" customWidth="1"/>
    <col min="112" max="112" width="28.28515625" style="11" bestFit="1" customWidth="1"/>
    <col min="113" max="113" width="42.5703125" style="11" bestFit="1" customWidth="1"/>
    <col min="114" max="114" width="50.85546875" style="11" bestFit="1" customWidth="1"/>
    <col min="115" max="115" width="53.5703125" style="11" bestFit="1" customWidth="1"/>
    <col min="116" max="116" width="46.140625" style="11" bestFit="1" customWidth="1"/>
    <col min="117" max="117" width="53.7109375" style="11" bestFit="1" customWidth="1"/>
    <col min="118" max="118" width="49" style="11" bestFit="1" customWidth="1"/>
    <col min="119" max="119" width="36.140625" style="11" bestFit="1" customWidth="1"/>
    <col min="120" max="120" width="37.85546875" style="11" bestFit="1" customWidth="1"/>
    <col min="121" max="121" width="39.140625" style="11" bestFit="1" customWidth="1"/>
    <col min="122" max="122" width="37.28515625" style="11" bestFit="1" customWidth="1"/>
    <col min="123" max="123" width="59" style="11" bestFit="1" customWidth="1"/>
    <col min="124" max="124" width="27.28515625" style="11" bestFit="1" customWidth="1"/>
    <col min="125" max="125" width="42.42578125" style="11" bestFit="1" customWidth="1"/>
    <col min="126" max="126" width="42.7109375" style="11" bestFit="1" customWidth="1"/>
    <col min="127" max="127" width="52.28515625" style="11" bestFit="1" customWidth="1"/>
    <col min="128" max="128" width="37.42578125" style="11" bestFit="1" customWidth="1"/>
    <col min="129" max="129" width="39.5703125" style="11" bestFit="1" customWidth="1"/>
    <col min="130" max="130" width="36.5703125" style="11" bestFit="1" customWidth="1"/>
    <col min="131" max="131" width="14.140625" style="11" bestFit="1" customWidth="1"/>
    <col min="132" max="16384" width="9.140625" style="11"/>
  </cols>
  <sheetData>
    <row r="1" spans="1:11" ht="30" x14ac:dyDescent="0.25">
      <c r="A1" s="9" t="s">
        <v>1</v>
      </c>
      <c r="B1" s="10" t="s" vm="6">
        <v>412</v>
      </c>
    </row>
    <row r="2" spans="1:11" x14ac:dyDescent="0.25">
      <c r="A2" s="9" t="s">
        <v>2</v>
      </c>
      <c r="B2" s="11" t="s" vm="1">
        <v>3</v>
      </c>
    </row>
    <row r="3" spans="1:11" x14ac:dyDescent="0.25">
      <c r="A3" s="9" t="s">
        <v>4</v>
      </c>
      <c r="B3" s="11" t="s" vm="2">
        <v>5</v>
      </c>
    </row>
    <row r="4" spans="1:11" x14ac:dyDescent="0.25">
      <c r="A4" s="9" t="s">
        <v>6</v>
      </c>
      <c r="B4" s="11" t="s" vm="3">
        <v>7</v>
      </c>
    </row>
    <row r="6" spans="1:11" x14ac:dyDescent="0.25">
      <c r="A6" s="9" t="s">
        <v>8</v>
      </c>
      <c r="B6" s="12" t="s">
        <v>742</v>
      </c>
      <c r="C6" s="13"/>
      <c r="D6" s="13"/>
      <c r="E6" s="13"/>
      <c r="F6" s="13"/>
      <c r="G6" s="13"/>
      <c r="H6" s="13"/>
      <c r="I6" s="13"/>
      <c r="J6" s="13"/>
      <c r="K6" s="13"/>
    </row>
    <row r="7" spans="1:11" ht="31.5" customHeight="1" x14ac:dyDescent="0.25">
      <c r="A7" s="37" t="s">
        <v>205</v>
      </c>
      <c r="B7" s="38" t="s">
        <v>17</v>
      </c>
      <c r="C7" s="38" t="s">
        <v>16</v>
      </c>
      <c r="D7" s="38" t="s">
        <v>15</v>
      </c>
      <c r="E7" s="38" t="s">
        <v>14</v>
      </c>
      <c r="F7" s="38" t="s">
        <v>13</v>
      </c>
      <c r="G7" s="38" t="s">
        <v>12</v>
      </c>
      <c r="H7" s="38" t="s">
        <v>11</v>
      </c>
      <c r="I7" s="38" t="s">
        <v>10</v>
      </c>
      <c r="J7" s="38" t="s">
        <v>0</v>
      </c>
      <c r="K7" s="38" t="s">
        <v>9</v>
      </c>
    </row>
    <row r="8" spans="1:11" x14ac:dyDescent="0.25">
      <c r="A8" s="39" t="s">
        <v>307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x14ac:dyDescent="0.25">
      <c r="A9" s="40" t="s">
        <v>749</v>
      </c>
      <c r="B9" s="57">
        <v>3641.75</v>
      </c>
      <c r="C9" s="57">
        <v>3524.4500000000003</v>
      </c>
      <c r="D9" s="57">
        <v>21475.55</v>
      </c>
      <c r="E9" s="58"/>
      <c r="F9" s="57">
        <v>43889.98</v>
      </c>
      <c r="G9" s="57">
        <v>6110.5</v>
      </c>
      <c r="H9" s="58"/>
      <c r="I9" s="57">
        <v>7050</v>
      </c>
      <c r="J9" s="58"/>
      <c r="K9" s="57">
        <v>85692.23</v>
      </c>
    </row>
    <row r="10" spans="1:11" x14ac:dyDescent="0.25">
      <c r="A10" s="40" t="s">
        <v>750</v>
      </c>
      <c r="B10" s="33">
        <v>4762</v>
      </c>
      <c r="C10" s="33">
        <v>14126</v>
      </c>
      <c r="D10" s="33">
        <v>874.87999999999988</v>
      </c>
      <c r="E10" s="33">
        <v>15000</v>
      </c>
      <c r="F10" s="33">
        <v>44827.999999999993</v>
      </c>
      <c r="G10" s="33">
        <v>5172</v>
      </c>
      <c r="H10" s="34"/>
      <c r="I10" s="33">
        <v>7050</v>
      </c>
      <c r="J10" s="34"/>
      <c r="K10" s="33">
        <v>91812.88</v>
      </c>
    </row>
    <row r="11" spans="1:11" x14ac:dyDescent="0.25">
      <c r="A11" s="40" t="s">
        <v>751</v>
      </c>
      <c r="B11" s="15"/>
      <c r="C11" s="15"/>
      <c r="D11" s="15"/>
      <c r="E11" s="15"/>
      <c r="F11" s="16">
        <v>300464.23</v>
      </c>
      <c r="G11" s="16">
        <v>1900</v>
      </c>
      <c r="H11" s="15"/>
      <c r="I11" s="16">
        <v>-288474.23</v>
      </c>
      <c r="J11" s="15"/>
      <c r="K11" s="16">
        <v>13890</v>
      </c>
    </row>
    <row r="12" spans="1:11" x14ac:dyDescent="0.25">
      <c r="A12" s="14" t="s">
        <v>1245</v>
      </c>
      <c r="B12" s="16">
        <v>8403.75</v>
      </c>
      <c r="C12" s="16">
        <v>17650.45</v>
      </c>
      <c r="D12" s="16">
        <v>22350.43</v>
      </c>
      <c r="E12" s="16">
        <v>15000</v>
      </c>
      <c r="F12" s="16">
        <v>389182.20999999996</v>
      </c>
      <c r="G12" s="16">
        <v>13182.5</v>
      </c>
      <c r="H12" s="15"/>
      <c r="I12" s="16">
        <v>-274374.23</v>
      </c>
      <c r="J12" s="15"/>
      <c r="K12" s="16">
        <v>191395.11</v>
      </c>
    </row>
    <row r="13" spans="1:11" x14ac:dyDescent="0.25">
      <c r="A13" s="39" t="s">
        <v>308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x14ac:dyDescent="0.25">
      <c r="A14" s="35" t="s">
        <v>750</v>
      </c>
      <c r="B14" s="18"/>
      <c r="C14" s="18"/>
      <c r="D14" s="18"/>
      <c r="E14" s="17">
        <v>3000</v>
      </c>
      <c r="F14" s="17">
        <v>752619.56</v>
      </c>
      <c r="G14" s="17">
        <v>46745.55</v>
      </c>
      <c r="H14" s="17">
        <v>57324.13</v>
      </c>
      <c r="I14" s="17">
        <v>9011.16</v>
      </c>
      <c r="J14" s="17">
        <v>0</v>
      </c>
      <c r="K14" s="17">
        <v>868700.4</v>
      </c>
    </row>
    <row r="15" spans="1:11" x14ac:dyDescent="0.25">
      <c r="A15" s="14" t="s">
        <v>1246</v>
      </c>
      <c r="B15" s="15"/>
      <c r="C15" s="15"/>
      <c r="D15" s="15"/>
      <c r="E15" s="16">
        <v>3000</v>
      </c>
      <c r="F15" s="16">
        <v>752619.56</v>
      </c>
      <c r="G15" s="16">
        <v>46745.55</v>
      </c>
      <c r="H15" s="16">
        <v>57324.13</v>
      </c>
      <c r="I15" s="16">
        <v>9011.16</v>
      </c>
      <c r="J15" s="16">
        <v>0</v>
      </c>
      <c r="K15" s="16">
        <v>868700.4</v>
      </c>
    </row>
    <row r="16" spans="1:11" x14ac:dyDescent="0.25">
      <c r="A16" s="39" t="s">
        <v>309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x14ac:dyDescent="0.25">
      <c r="A17" s="35" t="s">
        <v>752</v>
      </c>
      <c r="B17" s="58"/>
      <c r="C17" s="58"/>
      <c r="D17" s="57">
        <v>9864.66</v>
      </c>
      <c r="E17" s="58"/>
      <c r="F17" s="58"/>
      <c r="G17" s="58"/>
      <c r="H17" s="58"/>
      <c r="I17" s="58"/>
      <c r="J17" s="58"/>
      <c r="K17" s="57">
        <v>9864.66</v>
      </c>
    </row>
    <row r="18" spans="1:11" x14ac:dyDescent="0.25">
      <c r="A18" s="35" t="s">
        <v>753</v>
      </c>
      <c r="B18" s="15"/>
      <c r="C18" s="15"/>
      <c r="D18" s="16">
        <v>0.47</v>
      </c>
      <c r="E18" s="15"/>
      <c r="F18" s="15"/>
      <c r="G18" s="15"/>
      <c r="H18" s="15"/>
      <c r="I18" s="15"/>
      <c r="J18" s="15"/>
      <c r="K18" s="16">
        <v>0.47</v>
      </c>
    </row>
    <row r="19" spans="1:11" x14ac:dyDescent="0.25">
      <c r="A19" s="14" t="s">
        <v>1247</v>
      </c>
      <c r="B19" s="15"/>
      <c r="C19" s="15"/>
      <c r="D19" s="16">
        <v>9865.1299999999992</v>
      </c>
      <c r="E19" s="15"/>
      <c r="F19" s="15"/>
      <c r="G19" s="15"/>
      <c r="H19" s="15"/>
      <c r="I19" s="15"/>
      <c r="J19" s="15"/>
      <c r="K19" s="16">
        <v>9865.1299999999992</v>
      </c>
    </row>
    <row r="20" spans="1:11" x14ac:dyDescent="0.25">
      <c r="A20" s="39" t="s">
        <v>310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x14ac:dyDescent="0.25">
      <c r="A21" s="35" t="s">
        <v>754</v>
      </c>
      <c r="B21" s="18"/>
      <c r="C21" s="18"/>
      <c r="D21" s="17">
        <v>16274.42</v>
      </c>
      <c r="E21" s="18"/>
      <c r="F21" s="18"/>
      <c r="G21" s="18"/>
      <c r="H21" s="18"/>
      <c r="I21" s="18"/>
      <c r="J21" s="18"/>
      <c r="K21" s="17">
        <v>16274.42</v>
      </c>
    </row>
    <row r="22" spans="1:11" x14ac:dyDescent="0.25">
      <c r="A22" s="14" t="s">
        <v>1248</v>
      </c>
      <c r="B22" s="15"/>
      <c r="C22" s="15"/>
      <c r="D22" s="16">
        <v>16274.42</v>
      </c>
      <c r="E22" s="15"/>
      <c r="F22" s="15"/>
      <c r="G22" s="15"/>
      <c r="H22" s="15"/>
      <c r="I22" s="15"/>
      <c r="J22" s="15"/>
      <c r="K22" s="16">
        <v>16274.42</v>
      </c>
    </row>
    <row r="23" spans="1:11" x14ac:dyDescent="0.25">
      <c r="A23" s="39" t="s">
        <v>311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5" t="s">
        <v>752</v>
      </c>
      <c r="B24" s="18"/>
      <c r="C24" s="18"/>
      <c r="D24" s="17">
        <v>95</v>
      </c>
      <c r="E24" s="18"/>
      <c r="F24" s="18"/>
      <c r="G24" s="18"/>
      <c r="H24" s="18"/>
      <c r="I24" s="18"/>
      <c r="J24" s="18"/>
      <c r="K24" s="17">
        <v>95</v>
      </c>
    </row>
    <row r="25" spans="1:11" x14ac:dyDescent="0.25">
      <c r="A25" s="14" t="s">
        <v>1249</v>
      </c>
      <c r="B25" s="15"/>
      <c r="C25" s="15"/>
      <c r="D25" s="16">
        <v>95</v>
      </c>
      <c r="E25" s="15"/>
      <c r="F25" s="15"/>
      <c r="G25" s="15"/>
      <c r="H25" s="15"/>
      <c r="I25" s="15"/>
      <c r="J25" s="15"/>
      <c r="K25" s="16">
        <v>95</v>
      </c>
    </row>
    <row r="26" spans="1:11" x14ac:dyDescent="0.25">
      <c r="A26" s="39" t="s">
        <v>312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5" t="s">
        <v>750</v>
      </c>
      <c r="B27" s="17">
        <v>5000</v>
      </c>
      <c r="C27" s="17">
        <v>5642</v>
      </c>
      <c r="D27" s="17">
        <v>9358</v>
      </c>
      <c r="E27" s="18"/>
      <c r="F27" s="18"/>
      <c r="G27" s="18"/>
      <c r="H27" s="18"/>
      <c r="I27" s="18"/>
      <c r="J27" s="18"/>
      <c r="K27" s="17">
        <v>20000</v>
      </c>
    </row>
    <row r="28" spans="1:11" x14ac:dyDescent="0.25">
      <c r="A28" s="14" t="s">
        <v>1250</v>
      </c>
      <c r="B28" s="16">
        <v>5000</v>
      </c>
      <c r="C28" s="16">
        <v>5642</v>
      </c>
      <c r="D28" s="16">
        <v>9358</v>
      </c>
      <c r="E28" s="15"/>
      <c r="F28" s="15"/>
      <c r="G28" s="15"/>
      <c r="H28" s="15"/>
      <c r="I28" s="15"/>
      <c r="J28" s="15"/>
      <c r="K28" s="16">
        <v>20000</v>
      </c>
    </row>
    <row r="29" spans="1:11" x14ac:dyDescent="0.25">
      <c r="A29" s="39" t="s">
        <v>313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5" t="s">
        <v>755</v>
      </c>
      <c r="B30" s="17">
        <v>50000</v>
      </c>
      <c r="C30" s="17">
        <v>67246.240000000005</v>
      </c>
      <c r="D30" s="17">
        <v>50509.62</v>
      </c>
      <c r="E30" s="17">
        <v>49545.56</v>
      </c>
      <c r="F30" s="18"/>
      <c r="G30" s="18"/>
      <c r="H30" s="18"/>
      <c r="I30" s="18"/>
      <c r="J30" s="18"/>
      <c r="K30" s="17">
        <v>217301.42</v>
      </c>
    </row>
    <row r="31" spans="1:11" x14ac:dyDescent="0.25">
      <c r="A31" s="14" t="s">
        <v>1251</v>
      </c>
      <c r="B31" s="16">
        <v>50000</v>
      </c>
      <c r="C31" s="16">
        <v>67246.240000000005</v>
      </c>
      <c r="D31" s="16">
        <v>50509.62</v>
      </c>
      <c r="E31" s="16">
        <v>49545.56</v>
      </c>
      <c r="F31" s="15"/>
      <c r="G31" s="15"/>
      <c r="H31" s="15"/>
      <c r="I31" s="15"/>
      <c r="J31" s="15"/>
      <c r="K31" s="16">
        <v>217301.42</v>
      </c>
    </row>
    <row r="32" spans="1:11" x14ac:dyDescent="0.25">
      <c r="A32" s="39" t="s">
        <v>314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5" t="s">
        <v>756</v>
      </c>
      <c r="B33" s="58"/>
      <c r="C33" s="58"/>
      <c r="D33" s="58"/>
      <c r="E33" s="58"/>
      <c r="F33" s="58"/>
      <c r="G33" s="58"/>
      <c r="H33" s="58"/>
      <c r="I33" s="57">
        <v>37266</v>
      </c>
      <c r="J33" s="58"/>
      <c r="K33" s="57">
        <v>37266</v>
      </c>
    </row>
    <row r="34" spans="1:11" x14ac:dyDescent="0.25">
      <c r="A34" s="35" t="s">
        <v>757</v>
      </c>
      <c r="B34" s="15"/>
      <c r="C34" s="15"/>
      <c r="D34" s="16">
        <v>3325.63</v>
      </c>
      <c r="E34" s="15"/>
      <c r="F34" s="15"/>
      <c r="G34" s="15"/>
      <c r="H34" s="16">
        <v>237.6</v>
      </c>
      <c r="I34" s="16">
        <v>89565.819999999992</v>
      </c>
      <c r="J34" s="16">
        <v>999.8</v>
      </c>
      <c r="K34" s="16">
        <v>94128.85</v>
      </c>
    </row>
    <row r="35" spans="1:11" x14ac:dyDescent="0.25">
      <c r="A35" s="14" t="s">
        <v>1252</v>
      </c>
      <c r="B35" s="15"/>
      <c r="C35" s="15"/>
      <c r="D35" s="16">
        <v>3325.63</v>
      </c>
      <c r="E35" s="15"/>
      <c r="F35" s="15"/>
      <c r="G35" s="15"/>
      <c r="H35" s="16">
        <v>237.6</v>
      </c>
      <c r="I35" s="16">
        <v>126831.81999999999</v>
      </c>
      <c r="J35" s="16">
        <v>999.8</v>
      </c>
      <c r="K35" s="16">
        <v>131394.85</v>
      </c>
    </row>
    <row r="36" spans="1:11" x14ac:dyDescent="0.25">
      <c r="A36" s="39" t="s">
        <v>315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5" t="s">
        <v>758</v>
      </c>
      <c r="B37" s="57">
        <v>0</v>
      </c>
      <c r="C37" s="58"/>
      <c r="D37" s="57">
        <v>28000</v>
      </c>
      <c r="E37" s="58"/>
      <c r="F37" s="58"/>
      <c r="G37" s="58"/>
      <c r="H37" s="58"/>
      <c r="I37" s="57">
        <v>19351.12</v>
      </c>
      <c r="J37" s="58"/>
      <c r="K37" s="57">
        <v>47351.119999999995</v>
      </c>
    </row>
    <row r="38" spans="1:11" x14ac:dyDescent="0.25">
      <c r="A38" s="35" t="s">
        <v>750</v>
      </c>
      <c r="B38" s="16">
        <v>29524.879999999997</v>
      </c>
      <c r="C38" s="16">
        <v>16128.95</v>
      </c>
      <c r="D38" s="16">
        <v>42000</v>
      </c>
      <c r="E38" s="16">
        <v>10312.529999999999</v>
      </c>
      <c r="F38" s="16">
        <v>97058.18</v>
      </c>
      <c r="G38" s="16">
        <v>0</v>
      </c>
      <c r="H38" s="16">
        <v>7692.01</v>
      </c>
      <c r="I38" s="16">
        <v>29027.02</v>
      </c>
      <c r="J38" s="15"/>
      <c r="K38" s="16">
        <v>231743.57</v>
      </c>
    </row>
    <row r="39" spans="1:11" x14ac:dyDescent="0.25">
      <c r="A39" s="14" t="s">
        <v>1253</v>
      </c>
      <c r="B39" s="16">
        <v>29524.879999999997</v>
      </c>
      <c r="C39" s="16">
        <v>16128.95</v>
      </c>
      <c r="D39" s="16">
        <v>70000</v>
      </c>
      <c r="E39" s="16">
        <v>10312.529999999999</v>
      </c>
      <c r="F39" s="16">
        <v>97058.18</v>
      </c>
      <c r="G39" s="16">
        <v>0</v>
      </c>
      <c r="H39" s="16">
        <v>7692.01</v>
      </c>
      <c r="I39" s="16">
        <v>48378.14</v>
      </c>
      <c r="J39" s="15"/>
      <c r="K39" s="16">
        <v>279094.69</v>
      </c>
    </row>
    <row r="40" spans="1:11" x14ac:dyDescent="0.25">
      <c r="A40" s="39" t="s">
        <v>316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5" t="s">
        <v>750</v>
      </c>
      <c r="B41" s="18"/>
      <c r="C41" s="17">
        <v>1460.16</v>
      </c>
      <c r="D41" s="18"/>
      <c r="E41" s="18"/>
      <c r="F41" s="18"/>
      <c r="G41" s="18"/>
      <c r="H41" s="18"/>
      <c r="I41" s="18"/>
      <c r="J41" s="18"/>
      <c r="K41" s="17">
        <v>1460.16</v>
      </c>
    </row>
    <row r="42" spans="1:11" x14ac:dyDescent="0.25">
      <c r="A42" s="14" t="s">
        <v>1254</v>
      </c>
      <c r="B42" s="15"/>
      <c r="C42" s="16">
        <v>1460.16</v>
      </c>
      <c r="D42" s="15"/>
      <c r="E42" s="15"/>
      <c r="F42" s="15"/>
      <c r="G42" s="15"/>
      <c r="H42" s="15"/>
      <c r="I42" s="15"/>
      <c r="J42" s="15"/>
      <c r="K42" s="16">
        <v>1460.16</v>
      </c>
    </row>
    <row r="43" spans="1:11" x14ac:dyDescent="0.25">
      <c r="A43" s="39" t="s">
        <v>317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5" t="s">
        <v>760</v>
      </c>
      <c r="B44" s="17">
        <v>2515.85</v>
      </c>
      <c r="C44" s="17">
        <v>7484.1500000000005</v>
      </c>
      <c r="D44" s="17">
        <v>7340.88</v>
      </c>
      <c r="E44" s="17">
        <v>68315.12</v>
      </c>
      <c r="F44" s="17">
        <v>4059.43</v>
      </c>
      <c r="G44" s="17">
        <v>9484.57</v>
      </c>
      <c r="H44" s="18"/>
      <c r="I44" s="18"/>
      <c r="J44" s="18"/>
      <c r="K44" s="17">
        <v>99200</v>
      </c>
    </row>
    <row r="45" spans="1:11" x14ac:dyDescent="0.25">
      <c r="A45" s="14" t="s">
        <v>1255</v>
      </c>
      <c r="B45" s="16">
        <v>2515.85</v>
      </c>
      <c r="C45" s="16">
        <v>7484.1500000000005</v>
      </c>
      <c r="D45" s="16">
        <v>7340.88</v>
      </c>
      <c r="E45" s="16">
        <v>68315.12</v>
      </c>
      <c r="F45" s="16">
        <v>4059.43</v>
      </c>
      <c r="G45" s="16">
        <v>9484.57</v>
      </c>
      <c r="H45" s="15"/>
      <c r="I45" s="15"/>
      <c r="J45" s="15"/>
      <c r="K45" s="16">
        <v>99200</v>
      </c>
    </row>
    <row r="46" spans="1:11" x14ac:dyDescent="0.25">
      <c r="A46" s="39" t="s">
        <v>318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5" t="s">
        <v>753</v>
      </c>
      <c r="B47" s="57">
        <v>138786.88</v>
      </c>
      <c r="C47" s="57">
        <v>2196</v>
      </c>
      <c r="D47" s="58"/>
      <c r="E47" s="58"/>
      <c r="F47" s="58"/>
      <c r="G47" s="58"/>
      <c r="H47" s="58"/>
      <c r="I47" s="58"/>
      <c r="J47" s="58"/>
      <c r="K47" s="57">
        <v>140982.88</v>
      </c>
    </row>
    <row r="48" spans="1:11" x14ac:dyDescent="0.25">
      <c r="A48" s="35" t="s">
        <v>761</v>
      </c>
      <c r="B48" s="16">
        <v>3484</v>
      </c>
      <c r="C48" s="16">
        <v>4357.8600000000006</v>
      </c>
      <c r="D48" s="16">
        <v>20658.14</v>
      </c>
      <c r="E48" s="15"/>
      <c r="F48" s="15"/>
      <c r="G48" s="15"/>
      <c r="H48" s="15"/>
      <c r="I48" s="15"/>
      <c r="J48" s="15"/>
      <c r="K48" s="16">
        <v>28500</v>
      </c>
    </row>
    <row r="49" spans="1:11" x14ac:dyDescent="0.25">
      <c r="A49" s="14" t="s">
        <v>1256</v>
      </c>
      <c r="B49" s="16">
        <v>142270.88</v>
      </c>
      <c r="C49" s="16">
        <v>6553.8600000000006</v>
      </c>
      <c r="D49" s="16">
        <v>20658.14</v>
      </c>
      <c r="E49" s="15"/>
      <c r="F49" s="15"/>
      <c r="G49" s="15"/>
      <c r="H49" s="15"/>
      <c r="I49" s="15"/>
      <c r="J49" s="15"/>
      <c r="K49" s="16">
        <v>169482.88</v>
      </c>
    </row>
    <row r="50" spans="1:11" x14ac:dyDescent="0.25">
      <c r="A50" s="39" t="s">
        <v>319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5" t="s">
        <v>750</v>
      </c>
      <c r="B51" s="17">
        <v>1335.75</v>
      </c>
      <c r="C51" s="18"/>
      <c r="D51" s="18"/>
      <c r="E51" s="18"/>
      <c r="F51" s="18"/>
      <c r="G51" s="18"/>
      <c r="H51" s="18"/>
      <c r="I51" s="18"/>
      <c r="J51" s="18"/>
      <c r="K51" s="17">
        <v>1335.75</v>
      </c>
    </row>
    <row r="52" spans="1:11" x14ac:dyDescent="0.25">
      <c r="A52" s="14" t="s">
        <v>1257</v>
      </c>
      <c r="B52" s="16">
        <v>1335.75</v>
      </c>
      <c r="C52" s="15"/>
      <c r="D52" s="15"/>
      <c r="E52" s="15"/>
      <c r="F52" s="15"/>
      <c r="G52" s="15"/>
      <c r="H52" s="15"/>
      <c r="I52" s="15"/>
      <c r="J52" s="15"/>
      <c r="K52" s="16">
        <v>1335.75</v>
      </c>
    </row>
    <row r="53" spans="1:11" x14ac:dyDescent="0.25">
      <c r="A53" s="39" t="s">
        <v>320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5" t="s">
        <v>753</v>
      </c>
      <c r="B54" s="18"/>
      <c r="C54" s="17">
        <v>0</v>
      </c>
      <c r="D54" s="17">
        <v>25000</v>
      </c>
      <c r="E54" s="18"/>
      <c r="F54" s="18"/>
      <c r="G54" s="18"/>
      <c r="H54" s="18"/>
      <c r="I54" s="18"/>
      <c r="J54" s="18"/>
      <c r="K54" s="17">
        <v>25000</v>
      </c>
    </row>
    <row r="55" spans="1:11" x14ac:dyDescent="0.25">
      <c r="A55" s="14" t="s">
        <v>1258</v>
      </c>
      <c r="B55" s="15"/>
      <c r="C55" s="16">
        <v>0</v>
      </c>
      <c r="D55" s="16">
        <v>25000</v>
      </c>
      <c r="E55" s="15"/>
      <c r="F55" s="15"/>
      <c r="G55" s="15"/>
      <c r="H55" s="15"/>
      <c r="I55" s="15"/>
      <c r="J55" s="15"/>
      <c r="K55" s="16">
        <v>25000</v>
      </c>
    </row>
    <row r="56" spans="1:11" x14ac:dyDescent="0.25">
      <c r="A56" s="39" t="s">
        <v>321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5" t="s">
        <v>762</v>
      </c>
      <c r="B57" s="58"/>
      <c r="C57" s="58"/>
      <c r="D57" s="58"/>
      <c r="E57" s="58"/>
      <c r="F57" s="58"/>
      <c r="G57" s="57">
        <v>4886.8999999999996</v>
      </c>
      <c r="H57" s="57">
        <v>0</v>
      </c>
      <c r="I57" s="57">
        <v>0</v>
      </c>
      <c r="J57" s="57">
        <v>0</v>
      </c>
      <c r="K57" s="57">
        <v>4886.8999999999996</v>
      </c>
    </row>
    <row r="58" spans="1:11" x14ac:dyDescent="0.25">
      <c r="A58" s="35" t="s">
        <v>763</v>
      </c>
      <c r="B58" s="15"/>
      <c r="C58" s="15"/>
      <c r="D58" s="16">
        <v>35764.400000000001</v>
      </c>
      <c r="E58" s="16">
        <v>0</v>
      </c>
      <c r="F58" s="16">
        <v>12775.6</v>
      </c>
      <c r="G58" s="16">
        <v>17098.38</v>
      </c>
      <c r="H58" s="16">
        <v>162.69999999999999</v>
      </c>
      <c r="I58" s="15"/>
      <c r="J58" s="16">
        <v>2738.92</v>
      </c>
      <c r="K58" s="16">
        <v>68540</v>
      </c>
    </row>
    <row r="59" spans="1:11" x14ac:dyDescent="0.25">
      <c r="A59" s="14" t="s">
        <v>1259</v>
      </c>
      <c r="B59" s="15"/>
      <c r="C59" s="15"/>
      <c r="D59" s="16">
        <v>35764.400000000001</v>
      </c>
      <c r="E59" s="16">
        <v>0</v>
      </c>
      <c r="F59" s="16">
        <v>12775.6</v>
      </c>
      <c r="G59" s="16">
        <v>21985.279999999999</v>
      </c>
      <c r="H59" s="16">
        <v>162.69999999999999</v>
      </c>
      <c r="I59" s="16">
        <v>0</v>
      </c>
      <c r="J59" s="16">
        <v>2738.92</v>
      </c>
      <c r="K59" s="16">
        <v>73426.899999999994</v>
      </c>
    </row>
    <row r="60" spans="1:11" x14ac:dyDescent="0.25">
      <c r="A60" s="39" t="s">
        <v>322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5" t="s">
        <v>764</v>
      </c>
      <c r="B61" s="58"/>
      <c r="C61" s="57">
        <v>0</v>
      </c>
      <c r="D61" s="57">
        <v>647109.31999999995</v>
      </c>
      <c r="E61" s="57">
        <v>17890.68</v>
      </c>
      <c r="F61" s="58"/>
      <c r="G61" s="58"/>
      <c r="H61" s="58"/>
      <c r="I61" s="58"/>
      <c r="J61" s="58"/>
      <c r="K61" s="57">
        <v>665000</v>
      </c>
    </row>
    <row r="62" spans="1:11" x14ac:dyDescent="0.25">
      <c r="A62" s="35" t="s">
        <v>750</v>
      </c>
      <c r="B62" s="16">
        <v>-13232.67</v>
      </c>
      <c r="C62" s="16">
        <v>1188718.6200000001</v>
      </c>
      <c r="D62" s="16">
        <v>2151918.13</v>
      </c>
      <c r="E62" s="16">
        <v>9023.9</v>
      </c>
      <c r="F62" s="15"/>
      <c r="G62" s="15"/>
      <c r="H62" s="15"/>
      <c r="I62" s="15"/>
      <c r="J62" s="15"/>
      <c r="K62" s="16">
        <v>3336427.98</v>
      </c>
    </row>
    <row r="63" spans="1:11" x14ac:dyDescent="0.25">
      <c r="A63" s="14" t="s">
        <v>1260</v>
      </c>
      <c r="B63" s="16">
        <v>-13232.67</v>
      </c>
      <c r="C63" s="16">
        <v>1188718.6200000001</v>
      </c>
      <c r="D63" s="16">
        <v>2799027.4499999997</v>
      </c>
      <c r="E63" s="16">
        <v>26914.58</v>
      </c>
      <c r="F63" s="15"/>
      <c r="G63" s="15"/>
      <c r="H63" s="15"/>
      <c r="I63" s="15"/>
      <c r="J63" s="15"/>
      <c r="K63" s="16">
        <v>4001427.98</v>
      </c>
    </row>
    <row r="64" spans="1:11" x14ac:dyDescent="0.25">
      <c r="A64" s="39" t="s">
        <v>323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5" t="s">
        <v>749</v>
      </c>
      <c r="B65" s="58"/>
      <c r="C65" s="57">
        <v>80000</v>
      </c>
      <c r="D65" s="57">
        <v>17647.97</v>
      </c>
      <c r="E65" s="57">
        <v>13482.66</v>
      </c>
      <c r="F65" s="57">
        <v>0</v>
      </c>
      <c r="G65" s="58"/>
      <c r="H65" s="58"/>
      <c r="I65" s="57">
        <v>0</v>
      </c>
      <c r="J65" s="58"/>
      <c r="K65" s="57">
        <v>111130.63</v>
      </c>
    </row>
    <row r="66" spans="1:11" x14ac:dyDescent="0.25">
      <c r="A66" s="35" t="s">
        <v>765</v>
      </c>
      <c r="B66" s="34"/>
      <c r="C66" s="33">
        <v>313874.82</v>
      </c>
      <c r="D66" s="33">
        <v>3961.69</v>
      </c>
      <c r="E66" s="34"/>
      <c r="F66" s="34"/>
      <c r="G66" s="34"/>
      <c r="H66" s="34"/>
      <c r="I66" s="34"/>
      <c r="J66" s="34"/>
      <c r="K66" s="33">
        <v>317836.51</v>
      </c>
    </row>
    <row r="67" spans="1:11" x14ac:dyDescent="0.25">
      <c r="A67" s="35" t="s">
        <v>755</v>
      </c>
      <c r="B67" s="15"/>
      <c r="C67" s="16">
        <v>80000</v>
      </c>
      <c r="D67" s="16">
        <v>3850</v>
      </c>
      <c r="E67" s="16">
        <v>67000</v>
      </c>
      <c r="F67" s="16">
        <v>6150</v>
      </c>
      <c r="G67" s="15"/>
      <c r="H67" s="15"/>
      <c r="I67" s="15"/>
      <c r="J67" s="15"/>
      <c r="K67" s="16">
        <v>157000</v>
      </c>
    </row>
    <row r="68" spans="1:11" x14ac:dyDescent="0.25">
      <c r="A68" s="14" t="s">
        <v>1261</v>
      </c>
      <c r="B68" s="15"/>
      <c r="C68" s="16">
        <v>473874.82</v>
      </c>
      <c r="D68" s="16">
        <v>25459.66</v>
      </c>
      <c r="E68" s="16">
        <v>80482.66</v>
      </c>
      <c r="F68" s="16">
        <v>6150</v>
      </c>
      <c r="G68" s="15"/>
      <c r="H68" s="15"/>
      <c r="I68" s="16">
        <v>0</v>
      </c>
      <c r="J68" s="15"/>
      <c r="K68" s="16">
        <v>585967.14</v>
      </c>
    </row>
    <row r="69" spans="1:11" x14ac:dyDescent="0.25">
      <c r="A69" s="39" t="s">
        <v>324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5" t="s">
        <v>766</v>
      </c>
      <c r="B70" s="18"/>
      <c r="C70" s="17">
        <v>9455</v>
      </c>
      <c r="D70" s="17">
        <v>0</v>
      </c>
      <c r="E70" s="18"/>
      <c r="F70" s="18"/>
      <c r="G70" s="18"/>
      <c r="H70" s="18"/>
      <c r="I70" s="18"/>
      <c r="J70" s="18"/>
      <c r="K70" s="17">
        <v>9455</v>
      </c>
    </row>
    <row r="71" spans="1:11" x14ac:dyDescent="0.25">
      <c r="A71" s="14" t="s">
        <v>1262</v>
      </c>
      <c r="B71" s="15"/>
      <c r="C71" s="16">
        <v>9455</v>
      </c>
      <c r="D71" s="16">
        <v>0</v>
      </c>
      <c r="E71" s="15"/>
      <c r="F71" s="15"/>
      <c r="G71" s="15"/>
      <c r="H71" s="15"/>
      <c r="I71" s="15"/>
      <c r="J71" s="15"/>
      <c r="K71" s="16">
        <v>9455</v>
      </c>
    </row>
    <row r="72" spans="1:11" x14ac:dyDescent="0.25">
      <c r="A72" s="39" t="s">
        <v>325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5" t="s">
        <v>767</v>
      </c>
      <c r="B73" s="18"/>
      <c r="C73" s="18"/>
      <c r="D73" s="18"/>
      <c r="E73" s="18"/>
      <c r="F73" s="18"/>
      <c r="G73" s="17">
        <v>1904186.6099999999</v>
      </c>
      <c r="H73" s="17">
        <v>6095813.3899999997</v>
      </c>
      <c r="I73" s="18"/>
      <c r="J73" s="18"/>
      <c r="K73" s="17">
        <v>8000000</v>
      </c>
    </row>
    <row r="74" spans="1:11" x14ac:dyDescent="0.25">
      <c r="A74" s="14" t="s">
        <v>1263</v>
      </c>
      <c r="B74" s="15"/>
      <c r="C74" s="15"/>
      <c r="D74" s="15"/>
      <c r="E74" s="15"/>
      <c r="F74" s="15"/>
      <c r="G74" s="16">
        <v>1904186.6099999999</v>
      </c>
      <c r="H74" s="16">
        <v>6095813.3899999997</v>
      </c>
      <c r="I74" s="15"/>
      <c r="J74" s="15"/>
      <c r="K74" s="16">
        <v>8000000</v>
      </c>
    </row>
    <row r="75" spans="1:11" x14ac:dyDescent="0.25">
      <c r="A75" s="39" t="s">
        <v>326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5" t="s">
        <v>768</v>
      </c>
      <c r="B76" s="18"/>
      <c r="C76" s="18"/>
      <c r="D76" s="18"/>
      <c r="E76" s="18"/>
      <c r="F76" s="18"/>
      <c r="G76" s="18"/>
      <c r="H76" s="18"/>
      <c r="I76" s="18"/>
      <c r="J76" s="17">
        <v>10360</v>
      </c>
      <c r="K76" s="17">
        <v>10360</v>
      </c>
    </row>
    <row r="77" spans="1:11" x14ac:dyDescent="0.25">
      <c r="A77" s="14" t="s">
        <v>1264</v>
      </c>
      <c r="B77" s="15"/>
      <c r="C77" s="15"/>
      <c r="D77" s="15"/>
      <c r="E77" s="15"/>
      <c r="F77" s="15"/>
      <c r="G77" s="15"/>
      <c r="H77" s="15"/>
      <c r="I77" s="15"/>
      <c r="J77" s="16">
        <v>10360</v>
      </c>
      <c r="K77" s="16">
        <v>10360</v>
      </c>
    </row>
    <row r="78" spans="1:11" x14ac:dyDescent="0.25">
      <c r="A78" s="39" t="s">
        <v>327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5" t="s">
        <v>752</v>
      </c>
      <c r="B79" s="18"/>
      <c r="C79" s="17">
        <v>50214.26</v>
      </c>
      <c r="D79" s="18"/>
      <c r="E79" s="18"/>
      <c r="F79" s="18"/>
      <c r="G79" s="18"/>
      <c r="H79" s="18"/>
      <c r="I79" s="18"/>
      <c r="J79" s="18"/>
      <c r="K79" s="17">
        <v>50214.26</v>
      </c>
    </row>
    <row r="80" spans="1:11" x14ac:dyDescent="0.25">
      <c r="A80" s="14" t="s">
        <v>1265</v>
      </c>
      <c r="B80" s="15"/>
      <c r="C80" s="16">
        <v>50214.26</v>
      </c>
      <c r="D80" s="15"/>
      <c r="E80" s="15"/>
      <c r="F80" s="15"/>
      <c r="G80" s="15"/>
      <c r="H80" s="15"/>
      <c r="I80" s="15"/>
      <c r="J80" s="15"/>
      <c r="K80" s="16">
        <v>50214.26</v>
      </c>
    </row>
    <row r="81" spans="1:11" x14ac:dyDescent="0.25">
      <c r="A81" s="39" t="s">
        <v>328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5" t="s">
        <v>752</v>
      </c>
      <c r="B82" s="18"/>
      <c r="C82" s="17">
        <v>3167.8</v>
      </c>
      <c r="D82" s="18"/>
      <c r="E82" s="18"/>
      <c r="F82" s="18"/>
      <c r="G82" s="18"/>
      <c r="H82" s="18"/>
      <c r="I82" s="18"/>
      <c r="J82" s="18"/>
      <c r="K82" s="17">
        <v>3167.8</v>
      </c>
    </row>
    <row r="83" spans="1:11" x14ac:dyDescent="0.25">
      <c r="A83" s="14" t="s">
        <v>1266</v>
      </c>
      <c r="B83" s="15"/>
      <c r="C83" s="16">
        <v>3167.8</v>
      </c>
      <c r="D83" s="15"/>
      <c r="E83" s="15"/>
      <c r="F83" s="15"/>
      <c r="G83" s="15"/>
      <c r="H83" s="15"/>
      <c r="I83" s="15"/>
      <c r="J83" s="15"/>
      <c r="K83" s="16">
        <v>3167.8</v>
      </c>
    </row>
    <row r="84" spans="1:11" x14ac:dyDescent="0.25">
      <c r="A84" s="39" t="s">
        <v>329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5" t="s">
        <v>769</v>
      </c>
      <c r="B85" s="17">
        <v>10686.630000000001</v>
      </c>
      <c r="C85" s="17">
        <v>21205.199999999997</v>
      </c>
      <c r="D85" s="17">
        <v>11107.879999999997</v>
      </c>
      <c r="E85" s="17">
        <v>11111</v>
      </c>
      <c r="F85" s="17">
        <v>21966.73</v>
      </c>
      <c r="G85" s="17">
        <v>255.26999999999998</v>
      </c>
      <c r="H85" s="17">
        <v>11111</v>
      </c>
      <c r="I85" s="17">
        <v>10000</v>
      </c>
      <c r="J85" s="17">
        <v>3832.8</v>
      </c>
      <c r="K85" s="17">
        <v>101276.51000000001</v>
      </c>
    </row>
    <row r="86" spans="1:11" x14ac:dyDescent="0.25">
      <c r="A86" s="14" t="s">
        <v>1267</v>
      </c>
      <c r="B86" s="16">
        <v>10686.630000000001</v>
      </c>
      <c r="C86" s="16">
        <v>21205.199999999997</v>
      </c>
      <c r="D86" s="16">
        <v>11107.879999999997</v>
      </c>
      <c r="E86" s="16">
        <v>11111</v>
      </c>
      <c r="F86" s="16">
        <v>21966.73</v>
      </c>
      <c r="G86" s="16">
        <v>255.26999999999998</v>
      </c>
      <c r="H86" s="16">
        <v>11111</v>
      </c>
      <c r="I86" s="16">
        <v>10000</v>
      </c>
      <c r="J86" s="16">
        <v>3832.8</v>
      </c>
      <c r="K86" s="16">
        <v>101276.51000000001</v>
      </c>
    </row>
    <row r="87" spans="1:11" x14ac:dyDescent="0.25">
      <c r="A87" s="39" t="s">
        <v>330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5" t="s">
        <v>769</v>
      </c>
      <c r="B88" s="18"/>
      <c r="C88" s="18"/>
      <c r="D88" s="17">
        <v>5591.2</v>
      </c>
      <c r="E88" s="17">
        <v>4410.0500000000011</v>
      </c>
      <c r="F88" s="18"/>
      <c r="G88" s="18"/>
      <c r="H88" s="18"/>
      <c r="I88" s="18"/>
      <c r="J88" s="17">
        <v>0</v>
      </c>
      <c r="K88" s="17">
        <v>10001.25</v>
      </c>
    </row>
    <row r="89" spans="1:11" x14ac:dyDescent="0.25">
      <c r="A89" s="14" t="s">
        <v>1268</v>
      </c>
      <c r="B89" s="15"/>
      <c r="C89" s="15"/>
      <c r="D89" s="16">
        <v>5591.2</v>
      </c>
      <c r="E89" s="16">
        <v>4410.0500000000011</v>
      </c>
      <c r="F89" s="15"/>
      <c r="G89" s="15"/>
      <c r="H89" s="15"/>
      <c r="I89" s="15"/>
      <c r="J89" s="16">
        <v>0</v>
      </c>
      <c r="K89" s="16">
        <v>10001.25</v>
      </c>
    </row>
    <row r="90" spans="1:11" x14ac:dyDescent="0.25">
      <c r="A90" s="39" t="s">
        <v>331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5" t="s">
        <v>752</v>
      </c>
      <c r="B91" s="58"/>
      <c r="C91" s="57">
        <v>1407.96</v>
      </c>
      <c r="D91" s="58"/>
      <c r="E91" s="58"/>
      <c r="F91" s="58"/>
      <c r="G91" s="58"/>
      <c r="H91" s="58"/>
      <c r="I91" s="58"/>
      <c r="J91" s="58"/>
      <c r="K91" s="57">
        <v>1407.96</v>
      </c>
    </row>
    <row r="92" spans="1:11" x14ac:dyDescent="0.25">
      <c r="A92" s="35" t="s">
        <v>769</v>
      </c>
      <c r="B92" s="15"/>
      <c r="C92" s="16">
        <v>7184.29</v>
      </c>
      <c r="D92" s="16">
        <v>12782.65</v>
      </c>
      <c r="E92" s="16">
        <v>1138.52</v>
      </c>
      <c r="F92" s="16">
        <v>20471.439999999999</v>
      </c>
      <c r="G92" s="15"/>
      <c r="H92" s="15"/>
      <c r="I92" s="16">
        <v>11100</v>
      </c>
      <c r="J92" s="16">
        <v>10396.73</v>
      </c>
      <c r="K92" s="16">
        <v>63073.63</v>
      </c>
    </row>
    <row r="93" spans="1:11" x14ac:dyDescent="0.25">
      <c r="A93" s="14" t="s">
        <v>1269</v>
      </c>
      <c r="B93" s="15"/>
      <c r="C93" s="16">
        <v>8592.25</v>
      </c>
      <c r="D93" s="16">
        <v>12782.65</v>
      </c>
      <c r="E93" s="16">
        <v>1138.52</v>
      </c>
      <c r="F93" s="16">
        <v>20471.439999999999</v>
      </c>
      <c r="G93" s="15"/>
      <c r="H93" s="15"/>
      <c r="I93" s="16">
        <v>11100</v>
      </c>
      <c r="J93" s="16">
        <v>10396.73</v>
      </c>
      <c r="K93" s="16">
        <v>64481.589999999989</v>
      </c>
    </row>
    <row r="94" spans="1:11" x14ac:dyDescent="0.25">
      <c r="A94" s="39" t="s">
        <v>332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5" t="s">
        <v>769</v>
      </c>
      <c r="B95" s="18"/>
      <c r="C95" s="17">
        <v>10000</v>
      </c>
      <c r="D95" s="17">
        <v>5510.55</v>
      </c>
      <c r="E95" s="18"/>
      <c r="F95" s="17">
        <v>4868.67</v>
      </c>
      <c r="G95" s="17">
        <v>9510.25</v>
      </c>
      <c r="H95" s="18"/>
      <c r="I95" s="17">
        <v>10923.57</v>
      </c>
      <c r="J95" s="17">
        <v>10396.73</v>
      </c>
      <c r="K95" s="17">
        <v>51209.770000000004</v>
      </c>
    </row>
    <row r="96" spans="1:11" x14ac:dyDescent="0.25">
      <c r="A96" s="14" t="s">
        <v>1270</v>
      </c>
      <c r="B96" s="15"/>
      <c r="C96" s="16">
        <v>10000</v>
      </c>
      <c r="D96" s="16">
        <v>5510.55</v>
      </c>
      <c r="E96" s="15"/>
      <c r="F96" s="16">
        <v>4868.67</v>
      </c>
      <c r="G96" s="16">
        <v>9510.25</v>
      </c>
      <c r="H96" s="15"/>
      <c r="I96" s="16">
        <v>10923.57</v>
      </c>
      <c r="J96" s="16">
        <v>10396.73</v>
      </c>
      <c r="K96" s="16">
        <v>51209.770000000004</v>
      </c>
    </row>
    <row r="97" spans="1:11" x14ac:dyDescent="0.25">
      <c r="A97" s="39" t="s">
        <v>333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 x14ac:dyDescent="0.25">
      <c r="A98" s="35" t="s">
        <v>769</v>
      </c>
      <c r="B98" s="18"/>
      <c r="C98" s="17">
        <v>19621.32</v>
      </c>
      <c r="D98" s="17">
        <v>378.68</v>
      </c>
      <c r="E98" s="18"/>
      <c r="F98" s="18"/>
      <c r="G98" s="18"/>
      <c r="H98" s="18"/>
      <c r="I98" s="17">
        <v>11111</v>
      </c>
      <c r="J98" s="18"/>
      <c r="K98" s="17">
        <v>31111</v>
      </c>
    </row>
    <row r="99" spans="1:11" x14ac:dyDescent="0.25">
      <c r="A99" s="14" t="s">
        <v>1271</v>
      </c>
      <c r="B99" s="15"/>
      <c r="C99" s="16">
        <v>19621.32</v>
      </c>
      <c r="D99" s="16">
        <v>378.68</v>
      </c>
      <c r="E99" s="15"/>
      <c r="F99" s="15"/>
      <c r="G99" s="15"/>
      <c r="H99" s="15"/>
      <c r="I99" s="16">
        <v>11111</v>
      </c>
      <c r="J99" s="15"/>
      <c r="K99" s="16">
        <v>31111</v>
      </c>
    </row>
    <row r="100" spans="1:11" x14ac:dyDescent="0.25">
      <c r="A100" s="39" t="s">
        <v>334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</row>
    <row r="101" spans="1:11" x14ac:dyDescent="0.25">
      <c r="A101" s="35" t="s">
        <v>769</v>
      </c>
      <c r="B101" s="17">
        <v>4197.5</v>
      </c>
      <c r="C101" s="17">
        <v>6513.4600000000009</v>
      </c>
      <c r="D101" s="17">
        <v>9796.36</v>
      </c>
      <c r="E101" s="17">
        <v>11111</v>
      </c>
      <c r="F101" s="17">
        <v>17169.550000000003</v>
      </c>
      <c r="G101" s="17">
        <v>20298</v>
      </c>
      <c r="H101" s="17">
        <v>11111</v>
      </c>
      <c r="I101" s="18"/>
      <c r="J101" s="18"/>
      <c r="K101" s="17">
        <v>80196.87000000001</v>
      </c>
    </row>
    <row r="102" spans="1:11" x14ac:dyDescent="0.25">
      <c r="A102" s="14" t="s">
        <v>1272</v>
      </c>
      <c r="B102" s="16">
        <v>4197.5</v>
      </c>
      <c r="C102" s="16">
        <v>6513.4600000000009</v>
      </c>
      <c r="D102" s="16">
        <v>9796.36</v>
      </c>
      <c r="E102" s="16">
        <v>11111</v>
      </c>
      <c r="F102" s="16">
        <v>17169.550000000003</v>
      </c>
      <c r="G102" s="16">
        <v>20298</v>
      </c>
      <c r="H102" s="16">
        <v>11111</v>
      </c>
      <c r="I102" s="15"/>
      <c r="J102" s="15"/>
      <c r="K102" s="16">
        <v>80196.87000000001</v>
      </c>
    </row>
    <row r="103" spans="1:11" x14ac:dyDescent="0.25">
      <c r="A103" s="39" t="s">
        <v>335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</row>
    <row r="104" spans="1:11" x14ac:dyDescent="0.25">
      <c r="A104" s="35" t="s">
        <v>769</v>
      </c>
      <c r="B104" s="17">
        <v>7055.4299999999994</v>
      </c>
      <c r="C104" s="17">
        <v>10688.65</v>
      </c>
      <c r="D104" s="18"/>
      <c r="E104" s="18"/>
      <c r="F104" s="18"/>
      <c r="G104" s="18"/>
      <c r="H104" s="18"/>
      <c r="I104" s="18"/>
      <c r="J104" s="18"/>
      <c r="K104" s="17">
        <v>17744.079999999998</v>
      </c>
    </row>
    <row r="105" spans="1:11" x14ac:dyDescent="0.25">
      <c r="A105" s="14" t="s">
        <v>1273</v>
      </c>
      <c r="B105" s="16">
        <v>7055.4299999999994</v>
      </c>
      <c r="C105" s="16">
        <v>10688.65</v>
      </c>
      <c r="D105" s="15"/>
      <c r="E105" s="15"/>
      <c r="F105" s="15"/>
      <c r="G105" s="15"/>
      <c r="H105" s="15"/>
      <c r="I105" s="15"/>
      <c r="J105" s="15"/>
      <c r="K105" s="16">
        <v>17744.079999999998</v>
      </c>
    </row>
    <row r="106" spans="1:11" x14ac:dyDescent="0.25">
      <c r="A106" s="39" t="s">
        <v>336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1:11" x14ac:dyDescent="0.25">
      <c r="A107" s="35" t="s">
        <v>770</v>
      </c>
      <c r="B107" s="17">
        <v>11163.7</v>
      </c>
      <c r="C107" s="17">
        <v>7684.2999999999993</v>
      </c>
      <c r="D107" s="17">
        <v>5.45</v>
      </c>
      <c r="E107" s="18"/>
      <c r="F107" s="18"/>
      <c r="G107" s="18"/>
      <c r="H107" s="18"/>
      <c r="I107" s="18"/>
      <c r="J107" s="18"/>
      <c r="K107" s="17">
        <v>18853.45</v>
      </c>
    </row>
    <row r="108" spans="1:11" x14ac:dyDescent="0.25">
      <c r="A108" s="14" t="s">
        <v>1274</v>
      </c>
      <c r="B108" s="16">
        <v>11163.7</v>
      </c>
      <c r="C108" s="16">
        <v>7684.2999999999993</v>
      </c>
      <c r="D108" s="16">
        <v>5.45</v>
      </c>
      <c r="E108" s="15"/>
      <c r="F108" s="15"/>
      <c r="G108" s="15"/>
      <c r="H108" s="15"/>
      <c r="I108" s="15"/>
      <c r="J108" s="15"/>
      <c r="K108" s="16">
        <v>18853.45</v>
      </c>
    </row>
    <row r="109" spans="1:11" x14ac:dyDescent="0.25">
      <c r="A109" s="39" t="s">
        <v>337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</row>
    <row r="110" spans="1:11" x14ac:dyDescent="0.25">
      <c r="A110" s="35" t="s">
        <v>771</v>
      </c>
      <c r="B110" s="58"/>
      <c r="C110" s="57">
        <v>1587.29</v>
      </c>
      <c r="D110" s="58"/>
      <c r="E110" s="58"/>
      <c r="F110" s="58"/>
      <c r="G110" s="58"/>
      <c r="H110" s="58"/>
      <c r="I110" s="58"/>
      <c r="J110" s="58"/>
      <c r="K110" s="57">
        <v>1587.29</v>
      </c>
    </row>
    <row r="111" spans="1:11" x14ac:dyDescent="0.25">
      <c r="A111" s="35" t="s">
        <v>760</v>
      </c>
      <c r="B111" s="15"/>
      <c r="C111" s="16">
        <v>20000</v>
      </c>
      <c r="D111" s="15"/>
      <c r="E111" s="15"/>
      <c r="F111" s="15"/>
      <c r="G111" s="15"/>
      <c r="H111" s="15"/>
      <c r="I111" s="15"/>
      <c r="J111" s="15"/>
      <c r="K111" s="16">
        <v>20000</v>
      </c>
    </row>
    <row r="112" spans="1:11" x14ac:dyDescent="0.25">
      <c r="A112" s="14" t="s">
        <v>1275</v>
      </c>
      <c r="B112" s="15"/>
      <c r="C112" s="16">
        <v>21587.29</v>
      </c>
      <c r="D112" s="15"/>
      <c r="E112" s="15"/>
      <c r="F112" s="15"/>
      <c r="G112" s="15"/>
      <c r="H112" s="15"/>
      <c r="I112" s="15"/>
      <c r="J112" s="15"/>
      <c r="K112" s="16">
        <v>21587.29</v>
      </c>
    </row>
    <row r="113" spans="1:11" x14ac:dyDescent="0.25">
      <c r="A113" s="39" t="s">
        <v>338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</row>
    <row r="114" spans="1:11" x14ac:dyDescent="0.25">
      <c r="A114" s="35" t="s">
        <v>772</v>
      </c>
      <c r="B114" s="18"/>
      <c r="C114" s="18"/>
      <c r="D114" s="17">
        <v>885.2</v>
      </c>
      <c r="E114" s="18"/>
      <c r="F114" s="18"/>
      <c r="G114" s="18"/>
      <c r="H114" s="18"/>
      <c r="I114" s="18"/>
      <c r="J114" s="18"/>
      <c r="K114" s="17">
        <v>885.2</v>
      </c>
    </row>
    <row r="115" spans="1:11" x14ac:dyDescent="0.25">
      <c r="A115" s="14" t="s">
        <v>1276</v>
      </c>
      <c r="B115" s="15"/>
      <c r="C115" s="15"/>
      <c r="D115" s="16">
        <v>885.2</v>
      </c>
      <c r="E115" s="15"/>
      <c r="F115" s="15"/>
      <c r="G115" s="15"/>
      <c r="H115" s="15"/>
      <c r="I115" s="15"/>
      <c r="J115" s="15"/>
      <c r="K115" s="16">
        <v>885.2</v>
      </c>
    </row>
    <row r="116" spans="1:11" x14ac:dyDescent="0.25">
      <c r="A116" s="39" t="s">
        <v>339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</row>
    <row r="117" spans="1:11" x14ac:dyDescent="0.25">
      <c r="A117" s="35" t="s">
        <v>773</v>
      </c>
      <c r="B117" s="58"/>
      <c r="C117" s="58"/>
      <c r="D117" s="58"/>
      <c r="E117" s="58"/>
      <c r="F117" s="58"/>
      <c r="G117" s="58"/>
      <c r="H117" s="58"/>
      <c r="I117" s="57">
        <v>76000.41</v>
      </c>
      <c r="J117" s="57">
        <v>35999.589999999997</v>
      </c>
      <c r="K117" s="57">
        <v>112000</v>
      </c>
    </row>
    <row r="118" spans="1:11" x14ac:dyDescent="0.25">
      <c r="A118" s="35" t="s">
        <v>774</v>
      </c>
      <c r="B118" s="15"/>
      <c r="C118" s="15"/>
      <c r="D118" s="15"/>
      <c r="E118" s="15"/>
      <c r="F118" s="15"/>
      <c r="G118" s="15"/>
      <c r="H118" s="16">
        <v>30679.19</v>
      </c>
      <c r="I118" s="16">
        <v>192586.80999999997</v>
      </c>
      <c r="J118" s="16">
        <v>4734.3599999999997</v>
      </c>
      <c r="K118" s="16">
        <v>228000.35999999996</v>
      </c>
    </row>
    <row r="119" spans="1:11" x14ac:dyDescent="0.25">
      <c r="A119" s="14" t="s">
        <v>1277</v>
      </c>
      <c r="B119" s="15"/>
      <c r="C119" s="15"/>
      <c r="D119" s="15"/>
      <c r="E119" s="15"/>
      <c r="F119" s="15"/>
      <c r="G119" s="15"/>
      <c r="H119" s="16">
        <v>30679.19</v>
      </c>
      <c r="I119" s="16">
        <v>268587.21999999997</v>
      </c>
      <c r="J119" s="16">
        <v>40733.949999999997</v>
      </c>
      <c r="K119" s="16">
        <v>340000.35999999993</v>
      </c>
    </row>
    <row r="120" spans="1:11" x14ac:dyDescent="0.25">
      <c r="A120" s="39" t="s">
        <v>340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</row>
    <row r="121" spans="1:11" x14ac:dyDescent="0.25">
      <c r="A121" s="35" t="s">
        <v>762</v>
      </c>
      <c r="B121" s="57">
        <v>165735.30000000002</v>
      </c>
      <c r="C121" s="57">
        <v>13134.920000000002</v>
      </c>
      <c r="D121" s="57">
        <v>181129.78</v>
      </c>
      <c r="E121" s="58"/>
      <c r="F121" s="58"/>
      <c r="G121" s="58"/>
      <c r="H121" s="58"/>
      <c r="I121" s="58"/>
      <c r="J121" s="58"/>
      <c r="K121" s="57">
        <v>360000</v>
      </c>
    </row>
    <row r="122" spans="1:11" x14ac:dyDescent="0.25">
      <c r="A122" s="35" t="s">
        <v>761</v>
      </c>
      <c r="B122" s="16">
        <v>180383.8</v>
      </c>
      <c r="C122" s="15"/>
      <c r="D122" s="15"/>
      <c r="E122" s="15"/>
      <c r="F122" s="15"/>
      <c r="G122" s="15"/>
      <c r="H122" s="15"/>
      <c r="I122" s="15"/>
      <c r="J122" s="15"/>
      <c r="K122" s="16">
        <v>180383.8</v>
      </c>
    </row>
    <row r="123" spans="1:11" x14ac:dyDescent="0.25">
      <c r="A123" s="14" t="s">
        <v>1278</v>
      </c>
      <c r="B123" s="16">
        <v>346119.1</v>
      </c>
      <c r="C123" s="16">
        <v>13134.920000000002</v>
      </c>
      <c r="D123" s="16">
        <v>181129.78</v>
      </c>
      <c r="E123" s="15"/>
      <c r="F123" s="15"/>
      <c r="G123" s="15"/>
      <c r="H123" s="15"/>
      <c r="I123" s="15"/>
      <c r="J123" s="15"/>
      <c r="K123" s="16">
        <v>540383.80000000005</v>
      </c>
    </row>
    <row r="124" spans="1:11" x14ac:dyDescent="0.25">
      <c r="A124" s="39" t="s">
        <v>341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</row>
    <row r="125" spans="1:11" x14ac:dyDescent="0.25">
      <c r="A125" s="40" t="s">
        <v>764</v>
      </c>
      <c r="B125" s="58"/>
      <c r="C125" s="57">
        <v>28726.94</v>
      </c>
      <c r="D125" s="57">
        <v>69045.760000000009</v>
      </c>
      <c r="E125" s="57">
        <v>2227.3000000000002</v>
      </c>
      <c r="F125" s="58"/>
      <c r="G125" s="58"/>
      <c r="H125" s="58"/>
      <c r="I125" s="58"/>
      <c r="J125" s="58"/>
      <c r="K125" s="57">
        <v>100000.00000000001</v>
      </c>
    </row>
    <row r="126" spans="1:11" x14ac:dyDescent="0.25">
      <c r="A126" s="40" t="s">
        <v>750</v>
      </c>
      <c r="B126" s="33">
        <v>701739.85</v>
      </c>
      <c r="C126" s="33">
        <v>717272.24</v>
      </c>
      <c r="D126" s="33">
        <v>599644.11</v>
      </c>
      <c r="E126" s="33">
        <v>1467178.42</v>
      </c>
      <c r="F126" s="33">
        <v>1784328.87</v>
      </c>
      <c r="G126" s="33">
        <v>1131588.1200000001</v>
      </c>
      <c r="H126" s="33">
        <v>704497.82</v>
      </c>
      <c r="I126" s="33">
        <v>1290361.75</v>
      </c>
      <c r="J126" s="33">
        <v>230911.11</v>
      </c>
      <c r="K126" s="33">
        <v>8627522.290000001</v>
      </c>
    </row>
    <row r="127" spans="1:11" x14ac:dyDescent="0.25">
      <c r="A127" s="40" t="s">
        <v>775</v>
      </c>
      <c r="B127" s="33">
        <v>199675.64999999997</v>
      </c>
      <c r="C127" s="33">
        <v>0</v>
      </c>
      <c r="D127" s="34"/>
      <c r="E127" s="34"/>
      <c r="F127" s="34"/>
      <c r="G127" s="34"/>
      <c r="H127" s="34"/>
      <c r="I127" s="34"/>
      <c r="J127" s="34"/>
      <c r="K127" s="33">
        <v>199675.64999999997</v>
      </c>
    </row>
    <row r="128" spans="1:11" x14ac:dyDescent="0.25">
      <c r="A128" s="40" t="s">
        <v>776</v>
      </c>
      <c r="B128" s="34"/>
      <c r="C128" s="34"/>
      <c r="D128" s="33">
        <v>50000</v>
      </c>
      <c r="E128" s="34"/>
      <c r="F128" s="34"/>
      <c r="G128" s="34"/>
      <c r="H128" s="34"/>
      <c r="I128" s="34"/>
      <c r="J128" s="34"/>
      <c r="K128" s="33">
        <v>50000</v>
      </c>
    </row>
    <row r="129" spans="1:11" x14ac:dyDescent="0.25">
      <c r="A129" s="40" t="s">
        <v>777</v>
      </c>
      <c r="B129" s="34"/>
      <c r="C129" s="34"/>
      <c r="D129" s="34"/>
      <c r="E129" s="33">
        <v>20000</v>
      </c>
      <c r="F129" s="34"/>
      <c r="G129" s="34"/>
      <c r="H129" s="34"/>
      <c r="I129" s="34"/>
      <c r="J129" s="34"/>
      <c r="K129" s="33">
        <v>20000</v>
      </c>
    </row>
    <row r="130" spans="1:11" x14ac:dyDescent="0.25">
      <c r="A130" s="40" t="s">
        <v>778</v>
      </c>
      <c r="B130" s="15"/>
      <c r="C130" s="15"/>
      <c r="D130" s="15"/>
      <c r="E130" s="15"/>
      <c r="F130" s="15"/>
      <c r="G130" s="15"/>
      <c r="H130" s="16">
        <v>40000</v>
      </c>
      <c r="I130" s="15"/>
      <c r="J130" s="15"/>
      <c r="K130" s="16">
        <v>40000</v>
      </c>
    </row>
    <row r="131" spans="1:11" x14ac:dyDescent="0.25">
      <c r="A131" s="14" t="s">
        <v>1279</v>
      </c>
      <c r="B131" s="16">
        <v>901415.5</v>
      </c>
      <c r="C131" s="16">
        <v>745999.17999999993</v>
      </c>
      <c r="D131" s="16">
        <v>718689.87</v>
      </c>
      <c r="E131" s="16">
        <v>1489405.72</v>
      </c>
      <c r="F131" s="16">
        <v>1784328.87</v>
      </c>
      <c r="G131" s="16">
        <v>1131588.1200000001</v>
      </c>
      <c r="H131" s="16">
        <v>744497.82</v>
      </c>
      <c r="I131" s="16">
        <v>1290361.75</v>
      </c>
      <c r="J131" s="16">
        <v>230911.11</v>
      </c>
      <c r="K131" s="16">
        <v>9037197.9400000013</v>
      </c>
    </row>
    <row r="132" spans="1:11" x14ac:dyDescent="0.25">
      <c r="A132" s="39" t="s">
        <v>342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</row>
    <row r="133" spans="1:11" x14ac:dyDescent="0.25">
      <c r="A133" s="35" t="s">
        <v>779</v>
      </c>
      <c r="B133" s="18"/>
      <c r="C133" s="18"/>
      <c r="D133" s="18"/>
      <c r="E133" s="18"/>
      <c r="F133" s="18"/>
      <c r="G133" s="18"/>
      <c r="H133" s="18"/>
      <c r="I133" s="17">
        <v>61881.229999999996</v>
      </c>
      <c r="J133" s="17">
        <v>62118.5</v>
      </c>
      <c r="K133" s="17">
        <v>123999.73</v>
      </c>
    </row>
    <row r="134" spans="1:11" x14ac:dyDescent="0.25">
      <c r="A134" s="14" t="s">
        <v>1280</v>
      </c>
      <c r="B134" s="15"/>
      <c r="C134" s="15"/>
      <c r="D134" s="15"/>
      <c r="E134" s="15"/>
      <c r="F134" s="15"/>
      <c r="G134" s="15"/>
      <c r="H134" s="15"/>
      <c r="I134" s="16">
        <v>61881.229999999996</v>
      </c>
      <c r="J134" s="16">
        <v>62118.5</v>
      </c>
      <c r="K134" s="16">
        <v>123999.73</v>
      </c>
    </row>
    <row r="135" spans="1:11" x14ac:dyDescent="0.25">
      <c r="A135" s="39" t="s">
        <v>343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</row>
    <row r="136" spans="1:11" x14ac:dyDescent="0.25">
      <c r="A136" s="35" t="s">
        <v>780</v>
      </c>
      <c r="B136" s="58"/>
      <c r="C136" s="58"/>
      <c r="D136" s="58"/>
      <c r="E136" s="58"/>
      <c r="F136" s="58"/>
      <c r="G136" s="58"/>
      <c r="H136" s="57">
        <v>282.45999999999998</v>
      </c>
      <c r="I136" s="57">
        <v>28152.21</v>
      </c>
      <c r="J136" s="57">
        <v>4454.08</v>
      </c>
      <c r="K136" s="57">
        <v>32888.75</v>
      </c>
    </row>
    <row r="137" spans="1:11" x14ac:dyDescent="0.25">
      <c r="A137" s="35" t="s">
        <v>778</v>
      </c>
      <c r="B137" s="15"/>
      <c r="C137" s="15"/>
      <c r="D137" s="15"/>
      <c r="E137" s="15"/>
      <c r="F137" s="15"/>
      <c r="G137" s="15"/>
      <c r="H137" s="16">
        <v>0</v>
      </c>
      <c r="I137" s="16">
        <v>90000</v>
      </c>
      <c r="J137" s="16">
        <v>0</v>
      </c>
      <c r="K137" s="16">
        <v>90000</v>
      </c>
    </row>
    <row r="138" spans="1:11" x14ac:dyDescent="0.25">
      <c r="A138" s="14" t="s">
        <v>1281</v>
      </c>
      <c r="B138" s="15"/>
      <c r="C138" s="15"/>
      <c r="D138" s="15"/>
      <c r="E138" s="15"/>
      <c r="F138" s="15"/>
      <c r="G138" s="15"/>
      <c r="H138" s="16">
        <v>282.45999999999998</v>
      </c>
      <c r="I138" s="16">
        <v>118152.20999999999</v>
      </c>
      <c r="J138" s="16">
        <v>4454.08</v>
      </c>
      <c r="K138" s="16">
        <v>122888.75</v>
      </c>
    </row>
    <row r="139" spans="1:11" x14ac:dyDescent="0.25">
      <c r="A139" s="39" t="s">
        <v>344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</row>
    <row r="140" spans="1:11" x14ac:dyDescent="0.25">
      <c r="A140" s="35" t="s">
        <v>781</v>
      </c>
      <c r="B140" s="18"/>
      <c r="C140" s="18"/>
      <c r="D140" s="18"/>
      <c r="E140" s="18"/>
      <c r="F140" s="17">
        <v>32723</v>
      </c>
      <c r="G140" s="17">
        <v>5609</v>
      </c>
      <c r="H140" s="17">
        <v>49562.159999999996</v>
      </c>
      <c r="I140" s="17">
        <v>64362.76</v>
      </c>
      <c r="J140" s="17">
        <v>8743</v>
      </c>
      <c r="K140" s="17">
        <v>160999.92000000001</v>
      </c>
    </row>
    <row r="141" spans="1:11" x14ac:dyDescent="0.25">
      <c r="A141" s="14" t="s">
        <v>1282</v>
      </c>
      <c r="B141" s="15"/>
      <c r="C141" s="15"/>
      <c r="D141" s="15"/>
      <c r="E141" s="15"/>
      <c r="F141" s="16">
        <v>32723</v>
      </c>
      <c r="G141" s="16">
        <v>5609</v>
      </c>
      <c r="H141" s="16">
        <v>49562.159999999996</v>
      </c>
      <c r="I141" s="16">
        <v>64362.76</v>
      </c>
      <c r="J141" s="16">
        <v>8743</v>
      </c>
      <c r="K141" s="16">
        <v>160999.92000000001</v>
      </c>
    </row>
    <row r="142" spans="1:11" x14ac:dyDescent="0.25">
      <c r="A142" s="39" t="s">
        <v>345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</row>
    <row r="143" spans="1:11" x14ac:dyDescent="0.25">
      <c r="A143" s="35" t="s">
        <v>781</v>
      </c>
      <c r="B143" s="18"/>
      <c r="C143" s="18"/>
      <c r="D143" s="17">
        <v>0.17</v>
      </c>
      <c r="E143" s="18"/>
      <c r="F143" s="18"/>
      <c r="G143" s="18"/>
      <c r="H143" s="18"/>
      <c r="I143" s="18"/>
      <c r="J143" s="18"/>
      <c r="K143" s="17">
        <v>0.17</v>
      </c>
    </row>
    <row r="144" spans="1:11" x14ac:dyDescent="0.25">
      <c r="A144" s="14" t="s">
        <v>1283</v>
      </c>
      <c r="B144" s="15"/>
      <c r="C144" s="15"/>
      <c r="D144" s="16">
        <v>0.17</v>
      </c>
      <c r="E144" s="15"/>
      <c r="F144" s="15"/>
      <c r="G144" s="15"/>
      <c r="H144" s="15"/>
      <c r="I144" s="15"/>
      <c r="J144" s="15"/>
      <c r="K144" s="16">
        <v>0.17</v>
      </c>
    </row>
    <row r="145" spans="1:11" x14ac:dyDescent="0.25">
      <c r="A145" s="39" t="s">
        <v>346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</row>
    <row r="146" spans="1:11" x14ac:dyDescent="0.25">
      <c r="A146" s="35" t="s">
        <v>781</v>
      </c>
      <c r="B146" s="18"/>
      <c r="C146" s="18"/>
      <c r="D146" s="18"/>
      <c r="E146" s="18"/>
      <c r="F146" s="18"/>
      <c r="G146" s="18"/>
      <c r="H146" s="17">
        <v>117301.72</v>
      </c>
      <c r="I146" s="17">
        <v>49063.65</v>
      </c>
      <c r="J146" s="17">
        <v>1747.2</v>
      </c>
      <c r="K146" s="17">
        <v>168112.57</v>
      </c>
    </row>
    <row r="147" spans="1:11" x14ac:dyDescent="0.25">
      <c r="A147" s="14" t="s">
        <v>1284</v>
      </c>
      <c r="B147" s="15"/>
      <c r="C147" s="15"/>
      <c r="D147" s="15"/>
      <c r="E147" s="15"/>
      <c r="F147" s="15"/>
      <c r="G147" s="15"/>
      <c r="H147" s="16">
        <v>117301.72</v>
      </c>
      <c r="I147" s="16">
        <v>49063.65</v>
      </c>
      <c r="J147" s="16">
        <v>1747.2</v>
      </c>
      <c r="K147" s="16">
        <v>168112.57</v>
      </c>
    </row>
    <row r="148" spans="1:11" x14ac:dyDescent="0.25">
      <c r="A148" s="39" t="s">
        <v>347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</row>
    <row r="149" spans="1:11" x14ac:dyDescent="0.25">
      <c r="A149" s="35" t="s">
        <v>760</v>
      </c>
      <c r="B149" s="18"/>
      <c r="C149" s="18"/>
      <c r="D149" s="17">
        <v>7727.1</v>
      </c>
      <c r="E149" s="17">
        <v>2272.9</v>
      </c>
      <c r="F149" s="17">
        <v>7.0000000000000007E-2</v>
      </c>
      <c r="G149" s="18"/>
      <c r="H149" s="17">
        <v>13030</v>
      </c>
      <c r="I149" s="17">
        <v>111969.99999999999</v>
      </c>
      <c r="J149" s="17">
        <v>0</v>
      </c>
      <c r="K149" s="17">
        <v>135000.07</v>
      </c>
    </row>
    <row r="150" spans="1:11" x14ac:dyDescent="0.25">
      <c r="A150" s="14" t="s">
        <v>1285</v>
      </c>
      <c r="B150" s="15"/>
      <c r="C150" s="15"/>
      <c r="D150" s="16">
        <v>7727.1</v>
      </c>
      <c r="E150" s="16">
        <v>2272.9</v>
      </c>
      <c r="F150" s="16">
        <v>7.0000000000000007E-2</v>
      </c>
      <c r="G150" s="15"/>
      <c r="H150" s="16">
        <v>13030</v>
      </c>
      <c r="I150" s="16">
        <v>111969.99999999999</v>
      </c>
      <c r="J150" s="16">
        <v>0</v>
      </c>
      <c r="K150" s="16">
        <v>135000.07</v>
      </c>
    </row>
    <row r="151" spans="1:11" x14ac:dyDescent="0.25">
      <c r="A151" s="39" t="s">
        <v>348</v>
      </c>
      <c r="B151" s="36"/>
      <c r="C151" s="36"/>
      <c r="D151" s="36"/>
      <c r="E151" s="36"/>
      <c r="F151" s="36"/>
      <c r="G151" s="36"/>
      <c r="H151" s="36"/>
      <c r="I151" s="36"/>
      <c r="J151" s="36"/>
      <c r="K151" s="36"/>
    </row>
    <row r="152" spans="1:11" x14ac:dyDescent="0.25">
      <c r="A152" s="35" t="s">
        <v>782</v>
      </c>
      <c r="B152" s="18"/>
      <c r="C152" s="18"/>
      <c r="D152" s="18"/>
      <c r="E152" s="18"/>
      <c r="F152" s="17">
        <v>6899.51</v>
      </c>
      <c r="G152" s="17">
        <v>5100.49</v>
      </c>
      <c r="H152" s="18"/>
      <c r="I152" s="18"/>
      <c r="J152" s="18"/>
      <c r="K152" s="17">
        <v>12000</v>
      </c>
    </row>
    <row r="153" spans="1:11" x14ac:dyDescent="0.25">
      <c r="A153" s="14" t="s">
        <v>1286</v>
      </c>
      <c r="B153" s="15"/>
      <c r="C153" s="15"/>
      <c r="D153" s="15"/>
      <c r="E153" s="15"/>
      <c r="F153" s="16">
        <v>6899.51</v>
      </c>
      <c r="G153" s="16">
        <v>5100.49</v>
      </c>
      <c r="H153" s="15"/>
      <c r="I153" s="15"/>
      <c r="J153" s="15"/>
      <c r="K153" s="16">
        <v>12000</v>
      </c>
    </row>
    <row r="154" spans="1:11" x14ac:dyDescent="0.25">
      <c r="A154" s="39" t="s">
        <v>349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</row>
    <row r="155" spans="1:11" x14ac:dyDescent="0.25">
      <c r="A155" s="35" t="s">
        <v>755</v>
      </c>
      <c r="B155" s="17">
        <v>131766.15</v>
      </c>
      <c r="C155" s="17">
        <v>8233.85</v>
      </c>
      <c r="D155" s="17">
        <v>3850</v>
      </c>
      <c r="E155" s="17">
        <v>0</v>
      </c>
      <c r="F155" s="17">
        <v>43440</v>
      </c>
      <c r="G155" s="17">
        <v>15940</v>
      </c>
      <c r="H155" s="17">
        <v>21665.759999999998</v>
      </c>
      <c r="I155" s="17">
        <v>12400</v>
      </c>
      <c r="J155" s="18"/>
      <c r="K155" s="17">
        <v>237295.75999999998</v>
      </c>
    </row>
    <row r="156" spans="1:11" x14ac:dyDescent="0.25">
      <c r="A156" s="14" t="s">
        <v>1287</v>
      </c>
      <c r="B156" s="16">
        <v>131766.15</v>
      </c>
      <c r="C156" s="16">
        <v>8233.85</v>
      </c>
      <c r="D156" s="16">
        <v>3850</v>
      </c>
      <c r="E156" s="16">
        <v>0</v>
      </c>
      <c r="F156" s="16">
        <v>43440</v>
      </c>
      <c r="G156" s="16">
        <v>15940</v>
      </c>
      <c r="H156" s="16">
        <v>21665.759999999998</v>
      </c>
      <c r="I156" s="16">
        <v>12400</v>
      </c>
      <c r="J156" s="15"/>
      <c r="K156" s="16">
        <v>237295.75999999998</v>
      </c>
    </row>
    <row r="157" spans="1:11" x14ac:dyDescent="0.25">
      <c r="A157" s="39" t="s">
        <v>350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</row>
    <row r="158" spans="1:11" x14ac:dyDescent="0.25">
      <c r="A158" s="35" t="s">
        <v>753</v>
      </c>
      <c r="B158" s="57">
        <v>45000</v>
      </c>
      <c r="C158" s="58"/>
      <c r="D158" s="58"/>
      <c r="E158" s="58"/>
      <c r="F158" s="58"/>
      <c r="G158" s="57">
        <v>15993.28</v>
      </c>
      <c r="H158" s="58"/>
      <c r="I158" s="57">
        <v>6.72</v>
      </c>
      <c r="J158" s="57">
        <v>49817</v>
      </c>
      <c r="K158" s="57">
        <v>110817</v>
      </c>
    </row>
    <row r="159" spans="1:11" x14ac:dyDescent="0.25">
      <c r="A159" s="35" t="s">
        <v>783</v>
      </c>
      <c r="B159" s="15"/>
      <c r="C159" s="15"/>
      <c r="D159" s="15"/>
      <c r="E159" s="15"/>
      <c r="F159" s="15"/>
      <c r="G159" s="16">
        <v>5000</v>
      </c>
      <c r="H159" s="16">
        <v>-5000</v>
      </c>
      <c r="I159" s="15"/>
      <c r="J159" s="16">
        <v>11800</v>
      </c>
      <c r="K159" s="16">
        <v>11800</v>
      </c>
    </row>
    <row r="160" spans="1:11" x14ac:dyDescent="0.25">
      <c r="A160" s="14" t="s">
        <v>1288</v>
      </c>
      <c r="B160" s="16">
        <v>45000</v>
      </c>
      <c r="C160" s="15"/>
      <c r="D160" s="15"/>
      <c r="E160" s="15"/>
      <c r="F160" s="15"/>
      <c r="G160" s="16">
        <v>20993.279999999999</v>
      </c>
      <c r="H160" s="16">
        <v>-5000</v>
      </c>
      <c r="I160" s="16">
        <v>6.72</v>
      </c>
      <c r="J160" s="16">
        <v>61617</v>
      </c>
      <c r="K160" s="16">
        <v>122617</v>
      </c>
    </row>
    <row r="161" spans="1:11" x14ac:dyDescent="0.25">
      <c r="A161" s="39" t="s">
        <v>351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</row>
    <row r="162" spans="1:11" x14ac:dyDescent="0.25">
      <c r="A162" s="35" t="s">
        <v>784</v>
      </c>
      <c r="B162" s="18"/>
      <c r="C162" s="18"/>
      <c r="D162" s="17">
        <v>52.4</v>
      </c>
      <c r="E162" s="18"/>
      <c r="F162" s="18"/>
      <c r="G162" s="18"/>
      <c r="H162" s="18"/>
      <c r="I162" s="18"/>
      <c r="J162" s="18"/>
      <c r="K162" s="17">
        <v>52.4</v>
      </c>
    </row>
    <row r="163" spans="1:11" x14ac:dyDescent="0.25">
      <c r="A163" s="14" t="s">
        <v>1289</v>
      </c>
      <c r="B163" s="15"/>
      <c r="C163" s="15"/>
      <c r="D163" s="16">
        <v>52.4</v>
      </c>
      <c r="E163" s="15"/>
      <c r="F163" s="15"/>
      <c r="G163" s="15"/>
      <c r="H163" s="15"/>
      <c r="I163" s="15"/>
      <c r="J163" s="15"/>
      <c r="K163" s="16">
        <v>52.4</v>
      </c>
    </row>
    <row r="164" spans="1:11" x14ac:dyDescent="0.25">
      <c r="A164" s="39" t="s">
        <v>352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</row>
    <row r="165" spans="1:11" x14ac:dyDescent="0.25">
      <c r="A165" s="35" t="s">
        <v>753</v>
      </c>
      <c r="B165" s="17">
        <v>12000</v>
      </c>
      <c r="C165" s="18"/>
      <c r="D165" s="18"/>
      <c r="E165" s="18"/>
      <c r="F165" s="18"/>
      <c r="G165" s="18"/>
      <c r="H165" s="18"/>
      <c r="I165" s="18"/>
      <c r="J165" s="18"/>
      <c r="K165" s="17">
        <v>12000</v>
      </c>
    </row>
    <row r="166" spans="1:11" x14ac:dyDescent="0.25">
      <c r="A166" s="14" t="s">
        <v>1290</v>
      </c>
      <c r="B166" s="16">
        <v>12000</v>
      </c>
      <c r="C166" s="15"/>
      <c r="D166" s="15"/>
      <c r="E166" s="15"/>
      <c r="F166" s="15"/>
      <c r="G166" s="15"/>
      <c r="H166" s="15"/>
      <c r="I166" s="15"/>
      <c r="J166" s="15"/>
      <c r="K166" s="16">
        <v>12000</v>
      </c>
    </row>
    <row r="167" spans="1:11" x14ac:dyDescent="0.25">
      <c r="A167" s="39" t="s">
        <v>353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</row>
    <row r="168" spans="1:11" x14ac:dyDescent="0.25">
      <c r="A168" s="35" t="s">
        <v>785</v>
      </c>
      <c r="B168" s="18"/>
      <c r="C168" s="18"/>
      <c r="D168" s="17">
        <v>-6.72</v>
      </c>
      <c r="E168" s="18"/>
      <c r="F168" s="18"/>
      <c r="G168" s="18"/>
      <c r="H168" s="18"/>
      <c r="I168" s="18"/>
      <c r="J168" s="18"/>
      <c r="K168" s="17">
        <v>-6.72</v>
      </c>
    </row>
    <row r="169" spans="1:11" x14ac:dyDescent="0.25">
      <c r="A169" s="14" t="s">
        <v>1291</v>
      </c>
      <c r="B169" s="15"/>
      <c r="C169" s="15"/>
      <c r="D169" s="16">
        <v>-6.72</v>
      </c>
      <c r="E169" s="15"/>
      <c r="F169" s="15"/>
      <c r="G169" s="15"/>
      <c r="H169" s="15"/>
      <c r="I169" s="15"/>
      <c r="J169" s="15"/>
      <c r="K169" s="16">
        <v>-6.72</v>
      </c>
    </row>
    <row r="170" spans="1:11" x14ac:dyDescent="0.25">
      <c r="A170" s="39" t="s">
        <v>19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</row>
    <row r="171" spans="1:11" x14ac:dyDescent="0.25">
      <c r="A171" s="35" t="s">
        <v>786</v>
      </c>
      <c r="B171" s="57">
        <v>9625</v>
      </c>
      <c r="C171" s="57">
        <v>0</v>
      </c>
      <c r="D171" s="58"/>
      <c r="E171" s="58"/>
      <c r="F171" s="58"/>
      <c r="G171" s="58"/>
      <c r="H171" s="58"/>
      <c r="I171" s="58"/>
      <c r="J171" s="58"/>
      <c r="K171" s="57">
        <v>9625</v>
      </c>
    </row>
    <row r="172" spans="1:11" x14ac:dyDescent="0.25">
      <c r="A172" s="35" t="s">
        <v>764</v>
      </c>
      <c r="B172" s="33">
        <v>746</v>
      </c>
      <c r="C172" s="33">
        <v>10340</v>
      </c>
      <c r="D172" s="34"/>
      <c r="E172" s="34"/>
      <c r="F172" s="34"/>
      <c r="G172" s="34"/>
      <c r="H172" s="34"/>
      <c r="I172" s="34"/>
      <c r="J172" s="34"/>
      <c r="K172" s="33">
        <v>11086</v>
      </c>
    </row>
    <row r="173" spans="1:11" x14ac:dyDescent="0.25">
      <c r="A173" s="35" t="s">
        <v>787</v>
      </c>
      <c r="B173" s="33">
        <v>16070.75</v>
      </c>
      <c r="C173" s="33">
        <v>24972.75</v>
      </c>
      <c r="D173" s="33">
        <v>150.01</v>
      </c>
      <c r="E173" s="33">
        <v>7009</v>
      </c>
      <c r="F173" s="33">
        <v>574.84000000000015</v>
      </c>
      <c r="G173" s="33">
        <v>527842.4099999998</v>
      </c>
      <c r="H173" s="33">
        <v>0</v>
      </c>
      <c r="I173" s="34"/>
      <c r="J173" s="34"/>
      <c r="K173" s="33">
        <v>576619.75999999978</v>
      </c>
    </row>
    <row r="174" spans="1:11" x14ac:dyDescent="0.25">
      <c r="A174" s="35" t="s">
        <v>788</v>
      </c>
      <c r="B174" s="15"/>
      <c r="C174" s="15"/>
      <c r="D174" s="16">
        <v>40079</v>
      </c>
      <c r="E174" s="16">
        <v>0</v>
      </c>
      <c r="F174" s="15"/>
      <c r="G174" s="15"/>
      <c r="H174" s="15"/>
      <c r="I174" s="15"/>
      <c r="J174" s="15"/>
      <c r="K174" s="16">
        <v>40079</v>
      </c>
    </row>
    <row r="175" spans="1:11" x14ac:dyDescent="0.25">
      <c r="A175" s="14" t="s">
        <v>1292</v>
      </c>
      <c r="B175" s="16">
        <v>26441.75</v>
      </c>
      <c r="C175" s="16">
        <v>35312.75</v>
      </c>
      <c r="D175" s="16">
        <v>40229.01</v>
      </c>
      <c r="E175" s="16">
        <v>7009</v>
      </c>
      <c r="F175" s="16">
        <v>574.84000000000015</v>
      </c>
      <c r="G175" s="16">
        <v>527842.4099999998</v>
      </c>
      <c r="H175" s="16">
        <v>0</v>
      </c>
      <c r="I175" s="15"/>
      <c r="J175" s="15"/>
      <c r="K175" s="16">
        <v>637409.75999999978</v>
      </c>
    </row>
    <row r="176" spans="1:11" x14ac:dyDescent="0.25">
      <c r="A176" s="39" t="s">
        <v>354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</row>
    <row r="177" spans="1:11" x14ac:dyDescent="0.25">
      <c r="A177" s="35" t="s">
        <v>765</v>
      </c>
      <c r="B177" s="58"/>
      <c r="C177" s="58"/>
      <c r="D177" s="58"/>
      <c r="E177" s="58"/>
      <c r="F177" s="58"/>
      <c r="G177" s="57">
        <v>77044.59</v>
      </c>
      <c r="H177" s="57">
        <v>22649.690000000002</v>
      </c>
      <c r="I177" s="58"/>
      <c r="J177" s="58"/>
      <c r="K177" s="57">
        <v>99694.28</v>
      </c>
    </row>
    <row r="178" spans="1:11" x14ac:dyDescent="0.25">
      <c r="A178" s="35" t="s">
        <v>755</v>
      </c>
      <c r="B178" s="16">
        <v>14020</v>
      </c>
      <c r="C178" s="15"/>
      <c r="D178" s="16">
        <v>5000</v>
      </c>
      <c r="E178" s="16">
        <v>6146.0800000000008</v>
      </c>
      <c r="F178" s="16">
        <v>42500.22</v>
      </c>
      <c r="G178" s="16">
        <v>154929.15</v>
      </c>
      <c r="H178" s="16">
        <v>32085.459999999995</v>
      </c>
      <c r="I178" s="16">
        <v>-146.08000000000001</v>
      </c>
      <c r="J178" s="16">
        <v>0</v>
      </c>
      <c r="K178" s="16">
        <v>254534.83</v>
      </c>
    </row>
    <row r="179" spans="1:11" x14ac:dyDescent="0.25">
      <c r="A179" s="14" t="s">
        <v>1293</v>
      </c>
      <c r="B179" s="16">
        <v>14020</v>
      </c>
      <c r="C179" s="15"/>
      <c r="D179" s="16">
        <v>5000</v>
      </c>
      <c r="E179" s="16">
        <v>6146.0800000000008</v>
      </c>
      <c r="F179" s="16">
        <v>42500.22</v>
      </c>
      <c r="G179" s="16">
        <v>231973.74</v>
      </c>
      <c r="H179" s="16">
        <v>54735.149999999994</v>
      </c>
      <c r="I179" s="16">
        <v>-146.08000000000001</v>
      </c>
      <c r="J179" s="16">
        <v>0</v>
      </c>
      <c r="K179" s="16">
        <v>354229.11</v>
      </c>
    </row>
    <row r="180" spans="1:11" x14ac:dyDescent="0.25">
      <c r="A180" s="39" t="s">
        <v>355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</row>
    <row r="181" spans="1:11" x14ac:dyDescent="0.25">
      <c r="A181" s="35" t="s">
        <v>766</v>
      </c>
      <c r="B181" s="17">
        <v>7650.04</v>
      </c>
      <c r="C181" s="17">
        <v>0</v>
      </c>
      <c r="D181" s="18"/>
      <c r="E181" s="18"/>
      <c r="F181" s="17">
        <v>11607</v>
      </c>
      <c r="G181" s="18"/>
      <c r="H181" s="18"/>
      <c r="I181" s="17">
        <v>4393</v>
      </c>
      <c r="J181" s="18"/>
      <c r="K181" s="17">
        <v>23650.04</v>
      </c>
    </row>
    <row r="182" spans="1:11" x14ac:dyDescent="0.25">
      <c r="A182" s="14" t="s">
        <v>1294</v>
      </c>
      <c r="B182" s="16">
        <v>7650.04</v>
      </c>
      <c r="C182" s="16">
        <v>0</v>
      </c>
      <c r="D182" s="15"/>
      <c r="E182" s="15"/>
      <c r="F182" s="16">
        <v>11607</v>
      </c>
      <c r="G182" s="15"/>
      <c r="H182" s="15"/>
      <c r="I182" s="16">
        <v>4393</v>
      </c>
      <c r="J182" s="15"/>
      <c r="K182" s="16">
        <v>23650.04</v>
      </c>
    </row>
    <row r="183" spans="1:11" x14ac:dyDescent="0.25">
      <c r="A183" s="39" t="s">
        <v>356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</row>
    <row r="184" spans="1:11" x14ac:dyDescent="0.25">
      <c r="A184" s="35" t="s">
        <v>755</v>
      </c>
      <c r="B184" s="17">
        <v>3397</v>
      </c>
      <c r="C184" s="17">
        <v>12697.339999999998</v>
      </c>
      <c r="D184" s="17">
        <v>70029.100000000006</v>
      </c>
      <c r="E184" s="17">
        <v>29026.560000000001</v>
      </c>
      <c r="F184" s="17">
        <v>24770</v>
      </c>
      <c r="G184" s="17">
        <v>8090</v>
      </c>
      <c r="H184" s="18"/>
      <c r="I184" s="18"/>
      <c r="J184" s="17">
        <v>0</v>
      </c>
      <c r="K184" s="17">
        <v>148010</v>
      </c>
    </row>
    <row r="185" spans="1:11" x14ac:dyDescent="0.25">
      <c r="A185" s="14" t="s">
        <v>1295</v>
      </c>
      <c r="B185" s="16">
        <v>3397</v>
      </c>
      <c r="C185" s="16">
        <v>12697.339999999998</v>
      </c>
      <c r="D185" s="16">
        <v>70029.100000000006</v>
      </c>
      <c r="E185" s="16">
        <v>29026.560000000001</v>
      </c>
      <c r="F185" s="16">
        <v>24770</v>
      </c>
      <c r="G185" s="16">
        <v>8090</v>
      </c>
      <c r="H185" s="15"/>
      <c r="I185" s="15"/>
      <c r="J185" s="16">
        <v>0</v>
      </c>
      <c r="K185" s="16">
        <v>148010</v>
      </c>
    </row>
    <row r="186" spans="1:11" x14ac:dyDescent="0.25">
      <c r="A186" s="39" t="s">
        <v>357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</row>
    <row r="187" spans="1:11" x14ac:dyDescent="0.25">
      <c r="A187" s="35" t="s">
        <v>782</v>
      </c>
      <c r="B187" s="57">
        <v>0</v>
      </c>
      <c r="C187" s="57">
        <v>120148.8</v>
      </c>
      <c r="D187" s="57">
        <v>13581.74</v>
      </c>
      <c r="E187" s="57">
        <v>95449</v>
      </c>
      <c r="F187" s="57">
        <v>0</v>
      </c>
      <c r="G187" s="57">
        <v>11511.92</v>
      </c>
      <c r="H187" s="58"/>
      <c r="I187" s="58"/>
      <c r="J187" s="57">
        <v>0</v>
      </c>
      <c r="K187" s="57">
        <v>240691.46000000002</v>
      </c>
    </row>
    <row r="188" spans="1:11" x14ac:dyDescent="0.25">
      <c r="A188" s="35" t="s">
        <v>761</v>
      </c>
      <c r="B188" s="16">
        <v>1932.02</v>
      </c>
      <c r="C188" s="16">
        <v>110005</v>
      </c>
      <c r="D188" s="16">
        <v>20369.25</v>
      </c>
      <c r="E188" s="16">
        <v>13784.2</v>
      </c>
      <c r="F188" s="16">
        <v>18882.96</v>
      </c>
      <c r="G188" s="16">
        <v>495</v>
      </c>
      <c r="H188" s="16">
        <v>0</v>
      </c>
      <c r="I188" s="15"/>
      <c r="J188" s="15"/>
      <c r="K188" s="16">
        <v>165468.43000000002</v>
      </c>
    </row>
    <row r="189" spans="1:11" x14ac:dyDescent="0.25">
      <c r="A189" s="14" t="s">
        <v>1296</v>
      </c>
      <c r="B189" s="16">
        <v>1932.02</v>
      </c>
      <c r="C189" s="16">
        <v>230153.8</v>
      </c>
      <c r="D189" s="16">
        <v>33950.99</v>
      </c>
      <c r="E189" s="16">
        <v>109233.2</v>
      </c>
      <c r="F189" s="16">
        <v>18882.96</v>
      </c>
      <c r="G189" s="16">
        <v>12006.92</v>
      </c>
      <c r="H189" s="16">
        <v>0</v>
      </c>
      <c r="I189" s="15"/>
      <c r="J189" s="16">
        <v>0</v>
      </c>
      <c r="K189" s="16">
        <v>406159.89</v>
      </c>
    </row>
    <row r="190" spans="1:11" x14ac:dyDescent="0.25">
      <c r="A190" s="39" t="s">
        <v>358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</row>
    <row r="191" spans="1:11" x14ac:dyDescent="0.25">
      <c r="A191" s="35" t="s">
        <v>749</v>
      </c>
      <c r="B191" s="57">
        <v>7620</v>
      </c>
      <c r="C191" s="57">
        <v>6380</v>
      </c>
      <c r="D191" s="58"/>
      <c r="E191" s="58"/>
      <c r="F191" s="58"/>
      <c r="G191" s="58"/>
      <c r="H191" s="58"/>
      <c r="I191" s="58"/>
      <c r="J191" s="58"/>
      <c r="K191" s="57">
        <v>14000</v>
      </c>
    </row>
    <row r="192" spans="1:11" x14ac:dyDescent="0.25">
      <c r="A192" s="35" t="s">
        <v>789</v>
      </c>
      <c r="B192" s="16">
        <v>12617.85</v>
      </c>
      <c r="C192" s="16">
        <v>4458.4799999999996</v>
      </c>
      <c r="D192" s="16">
        <v>3285.67</v>
      </c>
      <c r="E192" s="16">
        <v>57135.02</v>
      </c>
      <c r="F192" s="16">
        <v>15860.800000000001</v>
      </c>
      <c r="G192" s="16">
        <v>8877.69</v>
      </c>
      <c r="H192" s="16">
        <v>53922.700000000004</v>
      </c>
      <c r="I192" s="16">
        <v>57308.61</v>
      </c>
      <c r="J192" s="15"/>
      <c r="K192" s="16">
        <v>213466.82000000004</v>
      </c>
    </row>
    <row r="193" spans="1:11" x14ac:dyDescent="0.25">
      <c r="A193" s="14" t="s">
        <v>1297</v>
      </c>
      <c r="B193" s="16">
        <v>20237.849999999999</v>
      </c>
      <c r="C193" s="16">
        <v>10838.48</v>
      </c>
      <c r="D193" s="16">
        <v>3285.67</v>
      </c>
      <c r="E193" s="16">
        <v>57135.02</v>
      </c>
      <c r="F193" s="16">
        <v>15860.800000000001</v>
      </c>
      <c r="G193" s="16">
        <v>8877.69</v>
      </c>
      <c r="H193" s="16">
        <v>53922.700000000004</v>
      </c>
      <c r="I193" s="16">
        <v>57308.61</v>
      </c>
      <c r="J193" s="15"/>
      <c r="K193" s="16">
        <v>227466.82000000004</v>
      </c>
    </row>
    <row r="194" spans="1:11" x14ac:dyDescent="0.25">
      <c r="A194" s="39" t="s">
        <v>359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</row>
    <row r="195" spans="1:11" x14ac:dyDescent="0.25">
      <c r="A195" s="35" t="s">
        <v>790</v>
      </c>
      <c r="B195" s="18"/>
      <c r="C195" s="18"/>
      <c r="D195" s="18"/>
      <c r="E195" s="18"/>
      <c r="F195" s="18"/>
      <c r="G195" s="18"/>
      <c r="H195" s="17">
        <v>16124.19</v>
      </c>
      <c r="I195" s="18"/>
      <c r="J195" s="18"/>
      <c r="K195" s="17">
        <v>16124.19</v>
      </c>
    </row>
    <row r="196" spans="1:11" x14ac:dyDescent="0.25">
      <c r="A196" s="14" t="s">
        <v>1298</v>
      </c>
      <c r="B196" s="15"/>
      <c r="C196" s="15"/>
      <c r="D196" s="15"/>
      <c r="E196" s="15"/>
      <c r="F196" s="15"/>
      <c r="G196" s="15"/>
      <c r="H196" s="16">
        <v>16124.19</v>
      </c>
      <c r="I196" s="15"/>
      <c r="J196" s="15"/>
      <c r="K196" s="16">
        <v>16124.19</v>
      </c>
    </row>
    <row r="197" spans="1:11" x14ac:dyDescent="0.25">
      <c r="A197" s="39" t="s">
        <v>360</v>
      </c>
      <c r="B197" s="36"/>
      <c r="C197" s="36"/>
      <c r="D197" s="36"/>
      <c r="E197" s="36"/>
      <c r="F197" s="36"/>
      <c r="G197" s="36"/>
      <c r="H197" s="36"/>
      <c r="I197" s="36"/>
      <c r="J197" s="36"/>
      <c r="K197" s="36"/>
    </row>
    <row r="198" spans="1:11" x14ac:dyDescent="0.25">
      <c r="A198" s="35" t="s">
        <v>791</v>
      </c>
      <c r="B198" s="57">
        <v>0</v>
      </c>
      <c r="C198" s="57">
        <v>0</v>
      </c>
      <c r="D198" s="57">
        <v>0</v>
      </c>
      <c r="E198" s="57">
        <v>60000.000000000007</v>
      </c>
      <c r="F198" s="57">
        <v>3102.53</v>
      </c>
      <c r="G198" s="58"/>
      <c r="H198" s="58"/>
      <c r="I198" s="58"/>
      <c r="J198" s="58"/>
      <c r="K198" s="57">
        <v>63102.530000000006</v>
      </c>
    </row>
    <row r="199" spans="1:11" x14ac:dyDescent="0.25">
      <c r="A199" s="35" t="s">
        <v>792</v>
      </c>
      <c r="B199" s="34"/>
      <c r="C199" s="33">
        <v>6500</v>
      </c>
      <c r="D199" s="34"/>
      <c r="E199" s="34"/>
      <c r="F199" s="34"/>
      <c r="G199" s="34"/>
      <c r="H199" s="34"/>
      <c r="I199" s="34"/>
      <c r="J199" s="34"/>
      <c r="K199" s="33">
        <v>6500</v>
      </c>
    </row>
    <row r="200" spans="1:11" x14ac:dyDescent="0.25">
      <c r="A200" s="35" t="s">
        <v>760</v>
      </c>
      <c r="B200" s="16">
        <v>20362</v>
      </c>
      <c r="C200" s="16">
        <v>0</v>
      </c>
      <c r="D200" s="16">
        <v>11887.77</v>
      </c>
      <c r="E200" s="16">
        <v>40350.229999999996</v>
      </c>
      <c r="F200" s="16">
        <v>0.47</v>
      </c>
      <c r="G200" s="16">
        <v>10263</v>
      </c>
      <c r="H200" s="15"/>
      <c r="I200" s="15"/>
      <c r="J200" s="16">
        <v>1737</v>
      </c>
      <c r="K200" s="16">
        <v>84600.47</v>
      </c>
    </row>
    <row r="201" spans="1:11" x14ac:dyDescent="0.25">
      <c r="A201" s="14" t="s">
        <v>1299</v>
      </c>
      <c r="B201" s="16">
        <v>20362</v>
      </c>
      <c r="C201" s="16">
        <v>6500</v>
      </c>
      <c r="D201" s="16">
        <v>11887.77</v>
      </c>
      <c r="E201" s="16">
        <v>100350.23000000001</v>
      </c>
      <c r="F201" s="16">
        <v>3103</v>
      </c>
      <c r="G201" s="16">
        <v>10263</v>
      </c>
      <c r="H201" s="15"/>
      <c r="I201" s="15"/>
      <c r="J201" s="16">
        <v>1737</v>
      </c>
      <c r="K201" s="16">
        <v>154203</v>
      </c>
    </row>
    <row r="202" spans="1:11" x14ac:dyDescent="0.25">
      <c r="A202" s="39" t="s">
        <v>361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</row>
    <row r="203" spans="1:11" x14ac:dyDescent="0.25">
      <c r="A203" s="35" t="s">
        <v>763</v>
      </c>
      <c r="B203" s="17">
        <v>14760</v>
      </c>
      <c r="C203" s="17">
        <v>0</v>
      </c>
      <c r="D203" s="18"/>
      <c r="E203" s="18"/>
      <c r="F203" s="18"/>
      <c r="G203" s="18"/>
      <c r="H203" s="18"/>
      <c r="I203" s="18"/>
      <c r="J203" s="18"/>
      <c r="K203" s="17">
        <v>14760</v>
      </c>
    </row>
    <row r="204" spans="1:11" x14ac:dyDescent="0.25">
      <c r="A204" s="14" t="s">
        <v>1300</v>
      </c>
      <c r="B204" s="16">
        <v>14760</v>
      </c>
      <c r="C204" s="16">
        <v>0</v>
      </c>
      <c r="D204" s="15"/>
      <c r="E204" s="15"/>
      <c r="F204" s="15"/>
      <c r="G204" s="15"/>
      <c r="H204" s="15"/>
      <c r="I204" s="15"/>
      <c r="J204" s="15"/>
      <c r="K204" s="16">
        <v>14760</v>
      </c>
    </row>
    <row r="205" spans="1:11" x14ac:dyDescent="0.25">
      <c r="A205" s="39" t="s">
        <v>362</v>
      </c>
      <c r="B205" s="36"/>
      <c r="C205" s="36"/>
      <c r="D205" s="36"/>
      <c r="E205" s="36"/>
      <c r="F205" s="36"/>
      <c r="G205" s="36"/>
      <c r="H205" s="36"/>
      <c r="I205" s="36"/>
      <c r="J205" s="36"/>
      <c r="K205" s="36"/>
    </row>
    <row r="206" spans="1:11" x14ac:dyDescent="0.25">
      <c r="A206" s="35" t="s">
        <v>794</v>
      </c>
      <c r="B206" s="17">
        <v>-724.6</v>
      </c>
      <c r="C206" s="18"/>
      <c r="D206" s="18"/>
      <c r="E206" s="18"/>
      <c r="F206" s="18"/>
      <c r="G206" s="18"/>
      <c r="H206" s="18"/>
      <c r="I206" s="18"/>
      <c r="J206" s="18"/>
      <c r="K206" s="17">
        <v>-724.6</v>
      </c>
    </row>
    <row r="207" spans="1:11" x14ac:dyDescent="0.25">
      <c r="A207" s="14" t="s">
        <v>1301</v>
      </c>
      <c r="B207" s="16">
        <v>-724.6</v>
      </c>
      <c r="C207" s="15"/>
      <c r="D207" s="15"/>
      <c r="E207" s="15"/>
      <c r="F207" s="15"/>
      <c r="G207" s="15"/>
      <c r="H207" s="15"/>
      <c r="I207" s="15"/>
      <c r="J207" s="15"/>
      <c r="K207" s="16">
        <v>-724.6</v>
      </c>
    </row>
    <row r="208" spans="1:11" x14ac:dyDescent="0.25">
      <c r="A208" s="39" t="s">
        <v>363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</row>
    <row r="209" spans="1:11" x14ac:dyDescent="0.25">
      <c r="A209" s="35" t="s">
        <v>788</v>
      </c>
      <c r="B209" s="17">
        <v>0</v>
      </c>
      <c r="C209" s="17">
        <v>31350</v>
      </c>
      <c r="D209" s="18"/>
      <c r="E209" s="18"/>
      <c r="F209" s="18"/>
      <c r="G209" s="18"/>
      <c r="H209" s="18"/>
      <c r="I209" s="18"/>
      <c r="J209" s="18"/>
      <c r="K209" s="17">
        <v>31350</v>
      </c>
    </row>
    <row r="210" spans="1:11" x14ac:dyDescent="0.25">
      <c r="A210" s="14" t="s">
        <v>1302</v>
      </c>
      <c r="B210" s="16">
        <v>0</v>
      </c>
      <c r="C210" s="16">
        <v>31350</v>
      </c>
      <c r="D210" s="15"/>
      <c r="E210" s="15"/>
      <c r="F210" s="15"/>
      <c r="G210" s="15"/>
      <c r="H210" s="15"/>
      <c r="I210" s="15"/>
      <c r="J210" s="15"/>
      <c r="K210" s="16">
        <v>31350</v>
      </c>
    </row>
    <row r="211" spans="1:11" x14ac:dyDescent="0.25">
      <c r="A211" s="39" t="s">
        <v>364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</row>
    <row r="212" spans="1:11" x14ac:dyDescent="0.25">
      <c r="A212" s="35" t="s">
        <v>795</v>
      </c>
      <c r="B212" s="18"/>
      <c r="C212" s="17">
        <v>-6</v>
      </c>
      <c r="D212" s="18"/>
      <c r="E212" s="18"/>
      <c r="F212" s="18"/>
      <c r="G212" s="18"/>
      <c r="H212" s="18"/>
      <c r="I212" s="18"/>
      <c r="J212" s="18"/>
      <c r="K212" s="17">
        <v>-6</v>
      </c>
    </row>
    <row r="213" spans="1:11" x14ac:dyDescent="0.25">
      <c r="A213" s="14" t="s">
        <v>1303</v>
      </c>
      <c r="B213" s="15"/>
      <c r="C213" s="16">
        <v>-6</v>
      </c>
      <c r="D213" s="15"/>
      <c r="E213" s="15"/>
      <c r="F213" s="15"/>
      <c r="G213" s="15"/>
      <c r="H213" s="15"/>
      <c r="I213" s="15"/>
      <c r="J213" s="15"/>
      <c r="K213" s="16">
        <v>-6</v>
      </c>
    </row>
    <row r="214" spans="1:11" x14ac:dyDescent="0.25">
      <c r="A214" s="39" t="s">
        <v>365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</row>
    <row r="215" spans="1:11" x14ac:dyDescent="0.25">
      <c r="A215" s="35" t="s">
        <v>791</v>
      </c>
      <c r="B215" s="58"/>
      <c r="C215" s="58"/>
      <c r="D215" s="57">
        <v>0</v>
      </c>
      <c r="E215" s="57">
        <v>85600</v>
      </c>
      <c r="F215" s="57">
        <v>0</v>
      </c>
      <c r="G215" s="58"/>
      <c r="H215" s="58"/>
      <c r="I215" s="58"/>
      <c r="J215" s="58"/>
      <c r="K215" s="57">
        <v>85600</v>
      </c>
    </row>
    <row r="216" spans="1:11" x14ac:dyDescent="0.25">
      <c r="A216" s="35" t="s">
        <v>760</v>
      </c>
      <c r="B216" s="16">
        <v>242.94</v>
      </c>
      <c r="C216" s="16">
        <v>99757.059999999983</v>
      </c>
      <c r="D216" s="16">
        <v>540.70000000000005</v>
      </c>
      <c r="E216" s="16">
        <v>349734.06</v>
      </c>
      <c r="F216" s="16">
        <v>0</v>
      </c>
      <c r="G216" s="16">
        <v>256534.83</v>
      </c>
      <c r="H216" s="16">
        <v>363164.00000000006</v>
      </c>
      <c r="I216" s="16">
        <v>0</v>
      </c>
      <c r="J216" s="15"/>
      <c r="K216" s="16">
        <v>1069973.5900000001</v>
      </c>
    </row>
    <row r="217" spans="1:11" x14ac:dyDescent="0.25">
      <c r="A217" s="14" t="s">
        <v>1304</v>
      </c>
      <c r="B217" s="16">
        <v>242.94</v>
      </c>
      <c r="C217" s="16">
        <v>99757.059999999983</v>
      </c>
      <c r="D217" s="16">
        <v>540.70000000000005</v>
      </c>
      <c r="E217" s="16">
        <v>435334.06</v>
      </c>
      <c r="F217" s="16">
        <v>0</v>
      </c>
      <c r="G217" s="16">
        <v>256534.83</v>
      </c>
      <c r="H217" s="16">
        <v>363164.00000000006</v>
      </c>
      <c r="I217" s="16">
        <v>0</v>
      </c>
      <c r="J217" s="15"/>
      <c r="K217" s="16">
        <v>1155573.5900000001</v>
      </c>
    </row>
    <row r="218" spans="1:11" x14ac:dyDescent="0.25">
      <c r="A218" s="39" t="s">
        <v>366</v>
      </c>
      <c r="B218" s="36"/>
      <c r="C218" s="36"/>
      <c r="D218" s="36"/>
      <c r="E218" s="36"/>
      <c r="F218" s="36"/>
      <c r="G218" s="36"/>
      <c r="H218" s="36"/>
      <c r="I218" s="36"/>
      <c r="J218" s="36"/>
      <c r="K218" s="36"/>
    </row>
    <row r="219" spans="1:11" x14ac:dyDescent="0.25">
      <c r="A219" s="35" t="s">
        <v>750</v>
      </c>
      <c r="B219" s="18"/>
      <c r="C219" s="17">
        <v>30000</v>
      </c>
      <c r="D219" s="17">
        <v>51424</v>
      </c>
      <c r="E219" s="17">
        <v>22944.25</v>
      </c>
      <c r="F219" s="17">
        <v>631.75</v>
      </c>
      <c r="G219" s="18"/>
      <c r="H219" s="18"/>
      <c r="I219" s="18"/>
      <c r="J219" s="18"/>
      <c r="K219" s="17">
        <v>105000</v>
      </c>
    </row>
    <row r="220" spans="1:11" x14ac:dyDescent="0.25">
      <c r="A220" s="14" t="s">
        <v>1305</v>
      </c>
      <c r="B220" s="15"/>
      <c r="C220" s="16">
        <v>30000</v>
      </c>
      <c r="D220" s="16">
        <v>51424</v>
      </c>
      <c r="E220" s="16">
        <v>22944.25</v>
      </c>
      <c r="F220" s="16">
        <v>631.75</v>
      </c>
      <c r="G220" s="15"/>
      <c r="H220" s="15"/>
      <c r="I220" s="15"/>
      <c r="J220" s="15"/>
      <c r="K220" s="16">
        <v>105000</v>
      </c>
    </row>
    <row r="221" spans="1:11" x14ac:dyDescent="0.25">
      <c r="A221" s="39" t="s">
        <v>368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</row>
    <row r="222" spans="1:11" x14ac:dyDescent="0.25">
      <c r="A222" s="35" t="s">
        <v>781</v>
      </c>
      <c r="B222" s="18"/>
      <c r="C222" s="18"/>
      <c r="D222" s="17">
        <v>0.48</v>
      </c>
      <c r="E222" s="18"/>
      <c r="F222" s="18"/>
      <c r="G222" s="18"/>
      <c r="H222" s="18"/>
      <c r="I222" s="18"/>
      <c r="J222" s="17">
        <v>0</v>
      </c>
      <c r="K222" s="17">
        <v>0.48</v>
      </c>
    </row>
    <row r="223" spans="1:11" x14ac:dyDescent="0.25">
      <c r="A223" s="14" t="s">
        <v>1306</v>
      </c>
      <c r="B223" s="15"/>
      <c r="C223" s="15"/>
      <c r="D223" s="16">
        <v>0.48</v>
      </c>
      <c r="E223" s="15"/>
      <c r="F223" s="15"/>
      <c r="G223" s="15"/>
      <c r="H223" s="15"/>
      <c r="I223" s="15"/>
      <c r="J223" s="16">
        <v>0</v>
      </c>
      <c r="K223" s="16">
        <v>0.48</v>
      </c>
    </row>
    <row r="224" spans="1:11" x14ac:dyDescent="0.25">
      <c r="A224" s="39" t="s">
        <v>369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</row>
    <row r="225" spans="1:11" x14ac:dyDescent="0.25">
      <c r="A225" s="35" t="s">
        <v>796</v>
      </c>
      <c r="B225" s="57">
        <v>0</v>
      </c>
      <c r="C225" s="57">
        <v>22719</v>
      </c>
      <c r="D225" s="58"/>
      <c r="E225" s="58"/>
      <c r="F225" s="57">
        <v>8663.0499999999993</v>
      </c>
      <c r="G225" s="58"/>
      <c r="H225" s="58"/>
      <c r="I225" s="58"/>
      <c r="J225" s="58"/>
      <c r="K225" s="57">
        <v>31382.05</v>
      </c>
    </row>
    <row r="226" spans="1:11" x14ac:dyDescent="0.25">
      <c r="A226" s="35" t="s">
        <v>793</v>
      </c>
      <c r="B226" s="16">
        <v>128201.25</v>
      </c>
      <c r="C226" s="16">
        <v>7598.62</v>
      </c>
      <c r="D226" s="16">
        <v>14228.88</v>
      </c>
      <c r="E226" s="15"/>
      <c r="F226" s="15"/>
      <c r="G226" s="15"/>
      <c r="H226" s="15"/>
      <c r="I226" s="15"/>
      <c r="J226" s="15"/>
      <c r="K226" s="16">
        <v>150028.75</v>
      </c>
    </row>
    <row r="227" spans="1:11" x14ac:dyDescent="0.25">
      <c r="A227" s="14" t="s">
        <v>1307</v>
      </c>
      <c r="B227" s="16">
        <v>128201.25</v>
      </c>
      <c r="C227" s="16">
        <v>30317.62</v>
      </c>
      <c r="D227" s="16">
        <v>14228.88</v>
      </c>
      <c r="E227" s="15"/>
      <c r="F227" s="16">
        <v>8663.0499999999993</v>
      </c>
      <c r="G227" s="15"/>
      <c r="H227" s="15"/>
      <c r="I227" s="15"/>
      <c r="J227" s="15"/>
      <c r="K227" s="16">
        <v>181410.8</v>
      </c>
    </row>
    <row r="228" spans="1:11" x14ac:dyDescent="0.25">
      <c r="A228" s="39" t="s">
        <v>370</v>
      </c>
      <c r="B228" s="36"/>
      <c r="C228" s="36"/>
      <c r="D228" s="36"/>
      <c r="E228" s="36"/>
      <c r="F228" s="36"/>
      <c r="G228" s="36"/>
      <c r="H228" s="36"/>
      <c r="I228" s="36"/>
      <c r="J228" s="36"/>
      <c r="K228" s="36"/>
    </row>
    <row r="229" spans="1:11" x14ac:dyDescent="0.25">
      <c r="A229" s="35" t="s">
        <v>763</v>
      </c>
      <c r="B229" s="17">
        <v>350000</v>
      </c>
      <c r="C229" s="18"/>
      <c r="D229" s="18"/>
      <c r="E229" s="18"/>
      <c r="F229" s="18"/>
      <c r="G229" s="18"/>
      <c r="H229" s="18"/>
      <c r="I229" s="18"/>
      <c r="J229" s="18"/>
      <c r="K229" s="17">
        <v>350000</v>
      </c>
    </row>
    <row r="230" spans="1:11" x14ac:dyDescent="0.25">
      <c r="A230" s="14" t="s">
        <v>1308</v>
      </c>
      <c r="B230" s="16">
        <v>350000</v>
      </c>
      <c r="C230" s="15"/>
      <c r="D230" s="15"/>
      <c r="E230" s="15"/>
      <c r="F230" s="15"/>
      <c r="G230" s="15"/>
      <c r="H230" s="15"/>
      <c r="I230" s="15"/>
      <c r="J230" s="15"/>
      <c r="K230" s="16">
        <v>350000</v>
      </c>
    </row>
    <row r="231" spans="1:11" x14ac:dyDescent="0.25">
      <c r="A231" s="39" t="s">
        <v>371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</row>
    <row r="232" spans="1:11" x14ac:dyDescent="0.25">
      <c r="A232" s="40" t="s">
        <v>763</v>
      </c>
      <c r="B232" s="17">
        <v>44300</v>
      </c>
      <c r="C232" s="18"/>
      <c r="D232" s="18"/>
      <c r="E232" s="18"/>
      <c r="F232" s="18"/>
      <c r="G232" s="17">
        <v>10000</v>
      </c>
      <c r="H232" s="18"/>
      <c r="I232" s="18"/>
      <c r="J232" s="18"/>
      <c r="K232" s="17">
        <v>54300</v>
      </c>
    </row>
    <row r="233" spans="1:11" x14ac:dyDescent="0.25">
      <c r="A233" s="14" t="s">
        <v>1309</v>
      </c>
      <c r="B233" s="16">
        <v>44300</v>
      </c>
      <c r="C233" s="15"/>
      <c r="D233" s="15"/>
      <c r="E233" s="15"/>
      <c r="F233" s="15"/>
      <c r="G233" s="16">
        <v>10000</v>
      </c>
      <c r="H233" s="15"/>
      <c r="I233" s="15"/>
      <c r="J233" s="15"/>
      <c r="K233" s="16">
        <v>54300</v>
      </c>
    </row>
    <row r="234" spans="1:11" x14ac:dyDescent="0.25">
      <c r="A234" s="39" t="s">
        <v>372</v>
      </c>
      <c r="B234" s="36"/>
      <c r="C234" s="36"/>
      <c r="D234" s="36"/>
      <c r="E234" s="36"/>
      <c r="F234" s="36"/>
      <c r="G234" s="36"/>
      <c r="H234" s="36"/>
      <c r="I234" s="36"/>
      <c r="J234" s="36"/>
      <c r="K234" s="36"/>
    </row>
    <row r="235" spans="1:11" x14ac:dyDescent="0.25">
      <c r="A235" s="35" t="s">
        <v>797</v>
      </c>
      <c r="B235" s="58"/>
      <c r="C235" s="58"/>
      <c r="D235" s="58"/>
      <c r="E235" s="57">
        <v>4000</v>
      </c>
      <c r="F235" s="58"/>
      <c r="G235" s="58"/>
      <c r="H235" s="58"/>
      <c r="I235" s="58"/>
      <c r="J235" s="58"/>
      <c r="K235" s="57">
        <v>4000</v>
      </c>
    </row>
    <row r="236" spans="1:11" x14ac:dyDescent="0.25">
      <c r="A236" s="35" t="s">
        <v>798</v>
      </c>
      <c r="B236" s="15"/>
      <c r="C236" s="15"/>
      <c r="D236" s="15"/>
      <c r="E236" s="16">
        <v>36000</v>
      </c>
      <c r="F236" s="15"/>
      <c r="G236" s="15"/>
      <c r="H236" s="15"/>
      <c r="I236" s="15"/>
      <c r="J236" s="15"/>
      <c r="K236" s="16">
        <v>36000</v>
      </c>
    </row>
    <row r="237" spans="1:11" x14ac:dyDescent="0.25">
      <c r="A237" s="14" t="s">
        <v>1310</v>
      </c>
      <c r="B237" s="15"/>
      <c r="C237" s="15"/>
      <c r="D237" s="15"/>
      <c r="E237" s="16">
        <v>40000</v>
      </c>
      <c r="F237" s="15"/>
      <c r="G237" s="15"/>
      <c r="H237" s="15"/>
      <c r="I237" s="15"/>
      <c r="J237" s="15"/>
      <c r="K237" s="16">
        <v>40000</v>
      </c>
    </row>
    <row r="238" spans="1:11" x14ac:dyDescent="0.25">
      <c r="A238" s="39" t="s">
        <v>373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</row>
    <row r="239" spans="1:11" x14ac:dyDescent="0.25">
      <c r="A239" s="35" t="s">
        <v>799</v>
      </c>
      <c r="B239" s="18"/>
      <c r="C239" s="17">
        <v>-584.29</v>
      </c>
      <c r="D239" s="18"/>
      <c r="E239" s="18"/>
      <c r="F239" s="18"/>
      <c r="G239" s="18"/>
      <c r="H239" s="18"/>
      <c r="I239" s="18"/>
      <c r="J239" s="17">
        <v>0</v>
      </c>
      <c r="K239" s="17">
        <v>-584.29</v>
      </c>
    </row>
    <row r="240" spans="1:11" x14ac:dyDescent="0.25">
      <c r="A240" s="14" t="s">
        <v>1311</v>
      </c>
      <c r="B240" s="15"/>
      <c r="C240" s="16">
        <v>-584.29</v>
      </c>
      <c r="D240" s="15"/>
      <c r="E240" s="15"/>
      <c r="F240" s="15"/>
      <c r="G240" s="15"/>
      <c r="H240" s="15"/>
      <c r="I240" s="15"/>
      <c r="J240" s="16">
        <v>0</v>
      </c>
      <c r="K240" s="16">
        <v>-584.29</v>
      </c>
    </row>
    <row r="241" spans="1:11" x14ac:dyDescent="0.25">
      <c r="A241" s="39" t="s">
        <v>374</v>
      </c>
      <c r="B241" s="36"/>
      <c r="C241" s="36"/>
      <c r="D241" s="36"/>
      <c r="E241" s="36"/>
      <c r="F241" s="36"/>
      <c r="G241" s="36"/>
      <c r="H241" s="36"/>
      <c r="I241" s="36"/>
      <c r="J241" s="36"/>
      <c r="K241" s="36"/>
    </row>
    <row r="242" spans="1:11" x14ac:dyDescent="0.25">
      <c r="A242" s="35" t="s">
        <v>750</v>
      </c>
      <c r="B242" s="17">
        <v>0</v>
      </c>
      <c r="C242" s="17">
        <v>0</v>
      </c>
      <c r="D242" s="17">
        <v>2888</v>
      </c>
      <c r="E242" s="18"/>
      <c r="F242" s="18"/>
      <c r="G242" s="18"/>
      <c r="H242" s="18"/>
      <c r="I242" s="18"/>
      <c r="J242" s="18"/>
      <c r="K242" s="17">
        <v>2888</v>
      </c>
    </row>
    <row r="243" spans="1:11" x14ac:dyDescent="0.25">
      <c r="A243" s="14" t="s">
        <v>1312</v>
      </c>
      <c r="B243" s="16">
        <v>0</v>
      </c>
      <c r="C243" s="16">
        <v>0</v>
      </c>
      <c r="D243" s="16">
        <v>2888</v>
      </c>
      <c r="E243" s="15"/>
      <c r="F243" s="15"/>
      <c r="G243" s="15"/>
      <c r="H243" s="15"/>
      <c r="I243" s="15"/>
      <c r="J243" s="15"/>
      <c r="K243" s="16">
        <v>2888</v>
      </c>
    </row>
    <row r="244" spans="1:11" x14ac:dyDescent="0.25">
      <c r="A244" s="39" t="s">
        <v>375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</row>
    <row r="245" spans="1:11" x14ac:dyDescent="0.25">
      <c r="A245" s="35" t="s">
        <v>758</v>
      </c>
      <c r="B245" s="57">
        <v>28148.94</v>
      </c>
      <c r="C245" s="57">
        <v>10806.859999999999</v>
      </c>
      <c r="D245" s="57">
        <v>21104.2</v>
      </c>
      <c r="E245" s="58"/>
      <c r="F245" s="58"/>
      <c r="G245" s="58"/>
      <c r="H245" s="58"/>
      <c r="I245" s="58"/>
      <c r="J245" s="58"/>
      <c r="K245" s="57">
        <v>60060</v>
      </c>
    </row>
    <row r="246" spans="1:11" x14ac:dyDescent="0.25">
      <c r="A246" s="35" t="s">
        <v>759</v>
      </c>
      <c r="B246" s="16">
        <v>16412.060000000001</v>
      </c>
      <c r="C246" s="16">
        <v>9202.1400000000012</v>
      </c>
      <c r="D246" s="16">
        <v>3325.8</v>
      </c>
      <c r="E246" s="15"/>
      <c r="F246" s="15"/>
      <c r="G246" s="15"/>
      <c r="H246" s="15"/>
      <c r="I246" s="15"/>
      <c r="J246" s="15"/>
      <c r="K246" s="16">
        <v>28940.000000000004</v>
      </c>
    </row>
    <row r="247" spans="1:11" x14ac:dyDescent="0.25">
      <c r="A247" s="14" t="s">
        <v>1313</v>
      </c>
      <c r="B247" s="16">
        <v>44561</v>
      </c>
      <c r="C247" s="16">
        <v>20009</v>
      </c>
      <c r="D247" s="16">
        <v>24430</v>
      </c>
      <c r="E247" s="15"/>
      <c r="F247" s="15"/>
      <c r="G247" s="15"/>
      <c r="H247" s="15"/>
      <c r="I247" s="15"/>
      <c r="J247" s="15"/>
      <c r="K247" s="16">
        <v>89000</v>
      </c>
    </row>
    <row r="248" spans="1:11" x14ac:dyDescent="0.25">
      <c r="A248" s="39" t="s">
        <v>376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</row>
    <row r="249" spans="1:11" x14ac:dyDescent="0.25">
      <c r="A249" s="35" t="s">
        <v>750</v>
      </c>
      <c r="B249" s="17">
        <v>0</v>
      </c>
      <c r="C249" s="17">
        <v>21055.17</v>
      </c>
      <c r="D249" s="18"/>
      <c r="E249" s="17">
        <v>20353</v>
      </c>
      <c r="F249" s="17">
        <v>14370</v>
      </c>
      <c r="G249" s="17">
        <v>32787.26</v>
      </c>
      <c r="H249" s="17">
        <v>875</v>
      </c>
      <c r="I249" s="17">
        <v>7440</v>
      </c>
      <c r="J249" s="17">
        <v>0</v>
      </c>
      <c r="K249" s="17">
        <v>96880.430000000008</v>
      </c>
    </row>
    <row r="250" spans="1:11" x14ac:dyDescent="0.25">
      <c r="A250" s="14" t="s">
        <v>1314</v>
      </c>
      <c r="B250" s="16">
        <v>0</v>
      </c>
      <c r="C250" s="16">
        <v>21055.17</v>
      </c>
      <c r="D250" s="15"/>
      <c r="E250" s="16">
        <v>20353</v>
      </c>
      <c r="F250" s="16">
        <v>14370</v>
      </c>
      <c r="G250" s="16">
        <v>32787.26</v>
      </c>
      <c r="H250" s="16">
        <v>875</v>
      </c>
      <c r="I250" s="16">
        <v>7440</v>
      </c>
      <c r="J250" s="16">
        <v>0</v>
      </c>
      <c r="K250" s="16">
        <v>96880.430000000008</v>
      </c>
    </row>
    <row r="251" spans="1:11" x14ac:dyDescent="0.25">
      <c r="A251" s="39" t="s">
        <v>377</v>
      </c>
      <c r="B251" s="36"/>
      <c r="C251" s="36"/>
      <c r="D251" s="36"/>
      <c r="E251" s="36"/>
      <c r="F251" s="36"/>
      <c r="G251" s="36"/>
      <c r="H251" s="36"/>
      <c r="I251" s="36"/>
      <c r="J251" s="36"/>
      <c r="K251" s="36"/>
    </row>
    <row r="252" spans="1:11" x14ac:dyDescent="0.25">
      <c r="A252" s="35" t="s">
        <v>800</v>
      </c>
      <c r="B252" s="18"/>
      <c r="C252" s="17">
        <v>25291.200000000001</v>
      </c>
      <c r="D252" s="17">
        <v>0</v>
      </c>
      <c r="E252" s="18"/>
      <c r="F252" s="18"/>
      <c r="G252" s="18"/>
      <c r="H252" s="18"/>
      <c r="I252" s="18"/>
      <c r="J252" s="18"/>
      <c r="K252" s="17">
        <v>25291.200000000001</v>
      </c>
    </row>
    <row r="253" spans="1:11" x14ac:dyDescent="0.25">
      <c r="A253" s="14" t="s">
        <v>1315</v>
      </c>
      <c r="B253" s="15"/>
      <c r="C253" s="16">
        <v>25291.200000000001</v>
      </c>
      <c r="D253" s="16">
        <v>0</v>
      </c>
      <c r="E253" s="15"/>
      <c r="F253" s="15"/>
      <c r="G253" s="15"/>
      <c r="H253" s="15"/>
      <c r="I253" s="15"/>
      <c r="J253" s="15"/>
      <c r="K253" s="16">
        <v>25291.200000000001</v>
      </c>
    </row>
    <row r="254" spans="1:11" x14ac:dyDescent="0.25">
      <c r="A254" s="39" t="s">
        <v>379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</row>
    <row r="255" spans="1:11" x14ac:dyDescent="0.25">
      <c r="A255" s="35" t="s">
        <v>755</v>
      </c>
      <c r="B255" s="18"/>
      <c r="C255" s="18"/>
      <c r="D255" s="18"/>
      <c r="E255" s="18"/>
      <c r="F255" s="18"/>
      <c r="G255" s="17">
        <v>28495.37</v>
      </c>
      <c r="H255" s="17">
        <v>90812.639999999985</v>
      </c>
      <c r="I255" s="17">
        <v>5434.3600000000006</v>
      </c>
      <c r="J255" s="17">
        <v>5654</v>
      </c>
      <c r="K255" s="17">
        <v>130396.36999999998</v>
      </c>
    </row>
    <row r="256" spans="1:11" x14ac:dyDescent="0.25">
      <c r="A256" s="14" t="s">
        <v>1316</v>
      </c>
      <c r="B256" s="15"/>
      <c r="C256" s="15"/>
      <c r="D256" s="15"/>
      <c r="E256" s="15"/>
      <c r="F256" s="15"/>
      <c r="G256" s="16">
        <v>28495.37</v>
      </c>
      <c r="H256" s="16">
        <v>90812.639999999985</v>
      </c>
      <c r="I256" s="16">
        <v>5434.3600000000006</v>
      </c>
      <c r="J256" s="16">
        <v>5654</v>
      </c>
      <c r="K256" s="16">
        <v>130396.36999999998</v>
      </c>
    </row>
    <row r="257" spans="1:11" x14ac:dyDescent="0.25">
      <c r="A257" s="39" t="s">
        <v>380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</row>
    <row r="258" spans="1:11" x14ac:dyDescent="0.25">
      <c r="A258" s="35" t="s">
        <v>801</v>
      </c>
      <c r="B258" s="17">
        <v>1223.26</v>
      </c>
      <c r="C258" s="17">
        <v>207.74</v>
      </c>
      <c r="D258" s="18"/>
      <c r="E258" s="18"/>
      <c r="F258" s="18"/>
      <c r="G258" s="18"/>
      <c r="H258" s="18"/>
      <c r="I258" s="18"/>
      <c r="J258" s="18"/>
      <c r="K258" s="17">
        <v>1431</v>
      </c>
    </row>
    <row r="259" spans="1:11" x14ac:dyDescent="0.25">
      <c r="A259" s="14" t="s">
        <v>1317</v>
      </c>
      <c r="B259" s="16">
        <v>1223.26</v>
      </c>
      <c r="C259" s="16">
        <v>207.74</v>
      </c>
      <c r="D259" s="15"/>
      <c r="E259" s="15"/>
      <c r="F259" s="15"/>
      <c r="G259" s="15"/>
      <c r="H259" s="15"/>
      <c r="I259" s="15"/>
      <c r="J259" s="15"/>
      <c r="K259" s="16">
        <v>1431</v>
      </c>
    </row>
    <row r="260" spans="1:11" x14ac:dyDescent="0.25">
      <c r="A260" s="39" t="s">
        <v>381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</row>
    <row r="261" spans="1:11" x14ac:dyDescent="0.25">
      <c r="A261" s="35" t="s">
        <v>788</v>
      </c>
      <c r="B261" s="57">
        <v>77.05</v>
      </c>
      <c r="C261" s="58"/>
      <c r="D261" s="58"/>
      <c r="E261" s="58"/>
      <c r="F261" s="58"/>
      <c r="G261" s="58"/>
      <c r="H261" s="58"/>
      <c r="I261" s="58"/>
      <c r="J261" s="58"/>
      <c r="K261" s="57">
        <v>77.05</v>
      </c>
    </row>
    <row r="262" spans="1:11" x14ac:dyDescent="0.25">
      <c r="A262" s="35" t="s">
        <v>775</v>
      </c>
      <c r="B262" s="16">
        <v>8579.56</v>
      </c>
      <c r="C262" s="15"/>
      <c r="D262" s="15"/>
      <c r="E262" s="15"/>
      <c r="F262" s="15"/>
      <c r="G262" s="15"/>
      <c r="H262" s="15"/>
      <c r="I262" s="15"/>
      <c r="J262" s="15"/>
      <c r="K262" s="16">
        <v>8579.56</v>
      </c>
    </row>
    <row r="263" spans="1:11" x14ac:dyDescent="0.25">
      <c r="A263" s="14" t="s">
        <v>1318</v>
      </c>
      <c r="B263" s="16">
        <v>8656.6099999999988</v>
      </c>
      <c r="C263" s="15"/>
      <c r="D263" s="15"/>
      <c r="E263" s="15"/>
      <c r="F263" s="15"/>
      <c r="G263" s="15"/>
      <c r="H263" s="15"/>
      <c r="I263" s="15"/>
      <c r="J263" s="15"/>
      <c r="K263" s="16">
        <v>8656.6099999999988</v>
      </c>
    </row>
    <row r="264" spans="1:11" x14ac:dyDescent="0.25">
      <c r="A264" s="39" t="s">
        <v>382</v>
      </c>
      <c r="B264" s="36"/>
      <c r="C264" s="36"/>
      <c r="D264" s="36"/>
      <c r="E264" s="36"/>
      <c r="F264" s="36"/>
      <c r="G264" s="36"/>
      <c r="H264" s="36"/>
      <c r="I264" s="36"/>
      <c r="J264" s="36"/>
      <c r="K264" s="36"/>
    </row>
    <row r="265" spans="1:11" x14ac:dyDescent="0.25">
      <c r="A265" s="35" t="s">
        <v>776</v>
      </c>
      <c r="B265" s="58"/>
      <c r="C265" s="58"/>
      <c r="D265" s="57">
        <v>50000</v>
      </c>
      <c r="E265" s="57">
        <v>0</v>
      </c>
      <c r="F265" s="58"/>
      <c r="G265" s="58"/>
      <c r="H265" s="58"/>
      <c r="I265" s="58"/>
      <c r="J265" s="58"/>
      <c r="K265" s="57">
        <v>50000</v>
      </c>
    </row>
    <row r="266" spans="1:11" x14ac:dyDescent="0.25">
      <c r="A266" s="35" t="s">
        <v>777</v>
      </c>
      <c r="B266" s="34"/>
      <c r="C266" s="34"/>
      <c r="D266" s="34"/>
      <c r="E266" s="33">
        <v>20000</v>
      </c>
      <c r="F266" s="34"/>
      <c r="G266" s="34"/>
      <c r="H266" s="34"/>
      <c r="I266" s="34"/>
      <c r="J266" s="34"/>
      <c r="K266" s="33">
        <v>20000</v>
      </c>
    </row>
    <row r="267" spans="1:11" x14ac:dyDescent="0.25">
      <c r="A267" s="35" t="s">
        <v>783</v>
      </c>
      <c r="B267" s="15"/>
      <c r="C267" s="15"/>
      <c r="D267" s="15"/>
      <c r="E267" s="15"/>
      <c r="F267" s="15"/>
      <c r="G267" s="16">
        <v>470000</v>
      </c>
      <c r="H267" s="15"/>
      <c r="I267" s="15"/>
      <c r="J267" s="15"/>
      <c r="K267" s="16">
        <v>470000</v>
      </c>
    </row>
    <row r="268" spans="1:11" x14ac:dyDescent="0.25">
      <c r="A268" s="14" t="s">
        <v>1319</v>
      </c>
      <c r="B268" s="15"/>
      <c r="C268" s="15"/>
      <c r="D268" s="16">
        <v>50000</v>
      </c>
      <c r="E268" s="16">
        <v>20000</v>
      </c>
      <c r="F268" s="15"/>
      <c r="G268" s="16">
        <v>470000</v>
      </c>
      <c r="H268" s="15"/>
      <c r="I268" s="15"/>
      <c r="J268" s="15"/>
      <c r="K268" s="16">
        <v>540000</v>
      </c>
    </row>
    <row r="269" spans="1:11" x14ac:dyDescent="0.25">
      <c r="A269" s="39" t="s">
        <v>383</v>
      </c>
      <c r="B269" s="36"/>
      <c r="C269" s="36"/>
      <c r="D269" s="36"/>
      <c r="E269" s="36"/>
      <c r="F269" s="36"/>
      <c r="G269" s="36"/>
      <c r="H269" s="36"/>
      <c r="I269" s="36"/>
      <c r="J269" s="36"/>
      <c r="K269" s="36"/>
    </row>
    <row r="270" spans="1:11" x14ac:dyDescent="0.25">
      <c r="A270" s="35" t="s">
        <v>762</v>
      </c>
      <c r="B270" s="58"/>
      <c r="C270" s="58"/>
      <c r="D270" s="57">
        <v>206331.6</v>
      </c>
      <c r="E270" s="57">
        <v>139701.64000000001</v>
      </c>
      <c r="F270" s="57">
        <v>3099.22</v>
      </c>
      <c r="G270" s="57">
        <v>49.99</v>
      </c>
      <c r="H270" s="57">
        <v>20203.189999999999</v>
      </c>
      <c r="I270" s="57">
        <v>303.42</v>
      </c>
      <c r="J270" s="57">
        <v>133882.16</v>
      </c>
      <c r="K270" s="57">
        <v>503571.22</v>
      </c>
    </row>
    <row r="271" spans="1:11" x14ac:dyDescent="0.25">
      <c r="A271" s="35" t="s">
        <v>763</v>
      </c>
      <c r="B271" s="33">
        <v>20000</v>
      </c>
      <c r="C271" s="34"/>
      <c r="D271" s="34"/>
      <c r="E271" s="34"/>
      <c r="F271" s="34"/>
      <c r="G271" s="34"/>
      <c r="H271" s="33">
        <v>626121.74000000011</v>
      </c>
      <c r="I271" s="33">
        <v>22945.11</v>
      </c>
      <c r="J271" s="33">
        <v>862.8</v>
      </c>
      <c r="K271" s="33">
        <v>669929.65000000014</v>
      </c>
    </row>
    <row r="272" spans="1:11" x14ac:dyDescent="0.25">
      <c r="A272" s="35" t="s">
        <v>776</v>
      </c>
      <c r="B272" s="15"/>
      <c r="C272" s="15"/>
      <c r="D272" s="16">
        <v>228407.49</v>
      </c>
      <c r="E272" s="15"/>
      <c r="F272" s="15"/>
      <c r="G272" s="15"/>
      <c r="H272" s="15"/>
      <c r="I272" s="15"/>
      <c r="J272" s="15"/>
      <c r="K272" s="16">
        <v>228407.49</v>
      </c>
    </row>
    <row r="273" spans="1:11" x14ac:dyDescent="0.25">
      <c r="A273" s="14" t="s">
        <v>1320</v>
      </c>
      <c r="B273" s="16">
        <v>20000</v>
      </c>
      <c r="C273" s="15"/>
      <c r="D273" s="16">
        <v>434739.08999999997</v>
      </c>
      <c r="E273" s="16">
        <v>139701.64000000001</v>
      </c>
      <c r="F273" s="16">
        <v>3099.22</v>
      </c>
      <c r="G273" s="16">
        <v>49.99</v>
      </c>
      <c r="H273" s="16">
        <v>646324.93000000005</v>
      </c>
      <c r="I273" s="16">
        <v>23248.53</v>
      </c>
      <c r="J273" s="16">
        <v>134744.95999999999</v>
      </c>
      <c r="K273" s="16">
        <v>1401908.36</v>
      </c>
    </row>
    <row r="274" spans="1:11" x14ac:dyDescent="0.25">
      <c r="A274" s="39" t="s">
        <v>384</v>
      </c>
      <c r="B274" s="36"/>
      <c r="C274" s="36"/>
      <c r="D274" s="36"/>
      <c r="E274" s="36"/>
      <c r="F274" s="36"/>
      <c r="G274" s="36"/>
      <c r="H274" s="36"/>
      <c r="I274" s="36"/>
      <c r="J274" s="36"/>
      <c r="K274" s="36"/>
    </row>
    <row r="275" spans="1:11" x14ac:dyDescent="0.25">
      <c r="A275" s="35" t="s">
        <v>775</v>
      </c>
      <c r="B275" s="57">
        <v>2035.23</v>
      </c>
      <c r="C275" s="58"/>
      <c r="D275" s="58"/>
      <c r="E275" s="58"/>
      <c r="F275" s="58"/>
      <c r="G275" s="58"/>
      <c r="H275" s="58"/>
      <c r="I275" s="58"/>
      <c r="J275" s="58"/>
      <c r="K275" s="57">
        <v>2035.23</v>
      </c>
    </row>
    <row r="276" spans="1:11" x14ac:dyDescent="0.25">
      <c r="A276" s="35" t="s">
        <v>761</v>
      </c>
      <c r="B276" s="33">
        <v>28499.999999999996</v>
      </c>
      <c r="C276" s="34"/>
      <c r="D276" s="34"/>
      <c r="E276" s="34"/>
      <c r="F276" s="34"/>
      <c r="G276" s="34"/>
      <c r="H276" s="34"/>
      <c r="I276" s="34"/>
      <c r="J276" s="34"/>
      <c r="K276" s="33">
        <v>28499.999999999996</v>
      </c>
    </row>
    <row r="277" spans="1:11" x14ac:dyDescent="0.25">
      <c r="A277" s="35" t="s">
        <v>776</v>
      </c>
      <c r="B277" s="34"/>
      <c r="C277" s="34"/>
      <c r="D277" s="33">
        <v>19113.439999999999</v>
      </c>
      <c r="E277" s="33">
        <v>10886.56</v>
      </c>
      <c r="F277" s="34"/>
      <c r="G277" s="34"/>
      <c r="H277" s="34"/>
      <c r="I277" s="34"/>
      <c r="J277" s="34"/>
      <c r="K277" s="33">
        <v>30000</v>
      </c>
    </row>
    <row r="278" spans="1:11" x14ac:dyDescent="0.25">
      <c r="A278" s="35" t="s">
        <v>777</v>
      </c>
      <c r="B278" s="34"/>
      <c r="C278" s="34"/>
      <c r="D278" s="34"/>
      <c r="E278" s="33">
        <v>50000</v>
      </c>
      <c r="F278" s="34"/>
      <c r="G278" s="34"/>
      <c r="H278" s="34"/>
      <c r="I278" s="34"/>
      <c r="J278" s="34"/>
      <c r="K278" s="33">
        <v>50000</v>
      </c>
    </row>
    <row r="279" spans="1:11" x14ac:dyDescent="0.25">
      <c r="A279" s="35" t="s">
        <v>802</v>
      </c>
      <c r="B279" s="15"/>
      <c r="C279" s="15"/>
      <c r="D279" s="15"/>
      <c r="E279" s="15"/>
      <c r="F279" s="15"/>
      <c r="G279" s="15"/>
      <c r="H279" s="16">
        <v>0</v>
      </c>
      <c r="I279" s="16">
        <v>40000</v>
      </c>
      <c r="J279" s="15"/>
      <c r="K279" s="16">
        <v>40000</v>
      </c>
    </row>
    <row r="280" spans="1:11" x14ac:dyDescent="0.25">
      <c r="A280" s="14" t="s">
        <v>1321</v>
      </c>
      <c r="B280" s="16">
        <v>30535.229999999996</v>
      </c>
      <c r="C280" s="15"/>
      <c r="D280" s="16">
        <v>19113.439999999999</v>
      </c>
      <c r="E280" s="16">
        <v>60886.559999999998</v>
      </c>
      <c r="F280" s="15"/>
      <c r="G280" s="15"/>
      <c r="H280" s="16">
        <v>0</v>
      </c>
      <c r="I280" s="16">
        <v>40000</v>
      </c>
      <c r="J280" s="15"/>
      <c r="K280" s="16">
        <v>150535.22999999998</v>
      </c>
    </row>
    <row r="281" spans="1:11" x14ac:dyDescent="0.25">
      <c r="A281" s="39" t="s">
        <v>385</v>
      </c>
      <c r="B281" s="36"/>
      <c r="C281" s="36"/>
      <c r="D281" s="36"/>
      <c r="E281" s="36"/>
      <c r="F281" s="36"/>
      <c r="G281" s="36"/>
      <c r="H281" s="36"/>
      <c r="I281" s="36"/>
      <c r="J281" s="36"/>
      <c r="K281" s="36"/>
    </row>
    <row r="282" spans="1:11" x14ac:dyDescent="0.25">
      <c r="A282" s="35" t="s">
        <v>750</v>
      </c>
      <c r="B282" s="17">
        <v>23330</v>
      </c>
      <c r="C282" s="17">
        <v>0</v>
      </c>
      <c r="D282" s="17">
        <v>26584.080000000002</v>
      </c>
      <c r="E282" s="17">
        <v>37061.120000000003</v>
      </c>
      <c r="F282" s="17">
        <v>1240</v>
      </c>
      <c r="G282" s="17">
        <v>5702</v>
      </c>
      <c r="H282" s="17">
        <v>0</v>
      </c>
      <c r="I282" s="17">
        <v>7445.95</v>
      </c>
      <c r="J282" s="17">
        <v>0</v>
      </c>
      <c r="K282" s="17">
        <v>101363.15000000001</v>
      </c>
    </row>
    <row r="283" spans="1:11" x14ac:dyDescent="0.25">
      <c r="A283" s="14" t="s">
        <v>1322</v>
      </c>
      <c r="B283" s="16">
        <v>23330</v>
      </c>
      <c r="C283" s="16">
        <v>0</v>
      </c>
      <c r="D283" s="16">
        <v>26584.080000000002</v>
      </c>
      <c r="E283" s="16">
        <v>37061.120000000003</v>
      </c>
      <c r="F283" s="16">
        <v>1240</v>
      </c>
      <c r="G283" s="16">
        <v>5702</v>
      </c>
      <c r="H283" s="16">
        <v>0</v>
      </c>
      <c r="I283" s="16">
        <v>7445.95</v>
      </c>
      <c r="J283" s="16">
        <v>0</v>
      </c>
      <c r="K283" s="16">
        <v>101363.15000000001</v>
      </c>
    </row>
    <row r="284" spans="1:11" x14ac:dyDescent="0.25">
      <c r="A284" s="39" t="s">
        <v>386</v>
      </c>
      <c r="B284" s="36"/>
      <c r="C284" s="36"/>
      <c r="D284" s="36"/>
      <c r="E284" s="36"/>
      <c r="F284" s="36"/>
      <c r="G284" s="36"/>
      <c r="H284" s="36"/>
      <c r="I284" s="36"/>
      <c r="J284" s="36"/>
      <c r="K284" s="36"/>
    </row>
    <row r="285" spans="1:11" x14ac:dyDescent="0.25">
      <c r="A285" s="35" t="s">
        <v>803</v>
      </c>
      <c r="B285" s="58"/>
      <c r="C285" s="58"/>
      <c r="D285" s="58"/>
      <c r="E285" s="58"/>
      <c r="F285" s="58"/>
      <c r="G285" s="58"/>
      <c r="H285" s="58"/>
      <c r="I285" s="58"/>
      <c r="J285" s="57">
        <v>49817</v>
      </c>
      <c r="K285" s="57">
        <v>49817</v>
      </c>
    </row>
    <row r="286" spans="1:11" x14ac:dyDescent="0.25">
      <c r="A286" s="35" t="s">
        <v>777</v>
      </c>
      <c r="B286" s="15"/>
      <c r="C286" s="15"/>
      <c r="D286" s="15"/>
      <c r="E286" s="16">
        <v>1000</v>
      </c>
      <c r="F286" s="16">
        <v>9053</v>
      </c>
      <c r="G286" s="16">
        <v>9947</v>
      </c>
      <c r="H286" s="15"/>
      <c r="I286" s="15"/>
      <c r="J286" s="15"/>
      <c r="K286" s="16">
        <v>20000</v>
      </c>
    </row>
    <row r="287" spans="1:11" x14ac:dyDescent="0.25">
      <c r="A287" s="14" t="s">
        <v>1323</v>
      </c>
      <c r="B287" s="15"/>
      <c r="C287" s="15"/>
      <c r="D287" s="15"/>
      <c r="E287" s="16">
        <v>1000</v>
      </c>
      <c r="F287" s="16">
        <v>9053</v>
      </c>
      <c r="G287" s="16">
        <v>9947</v>
      </c>
      <c r="H287" s="15"/>
      <c r="I287" s="15"/>
      <c r="J287" s="16">
        <v>49817</v>
      </c>
      <c r="K287" s="16">
        <v>69817</v>
      </c>
    </row>
    <row r="288" spans="1:11" x14ac:dyDescent="0.25">
      <c r="A288" s="39" t="s">
        <v>387</v>
      </c>
      <c r="B288" s="36"/>
      <c r="C288" s="36"/>
      <c r="D288" s="36"/>
      <c r="E288" s="36"/>
      <c r="F288" s="36"/>
      <c r="G288" s="36"/>
      <c r="H288" s="36"/>
      <c r="I288" s="36"/>
      <c r="J288" s="36"/>
      <c r="K288" s="36"/>
    </row>
    <row r="289" spans="1:11" x14ac:dyDescent="0.25">
      <c r="A289" s="35" t="s">
        <v>761</v>
      </c>
      <c r="B289" s="17">
        <v>14024.900000000001</v>
      </c>
      <c r="C289" s="17">
        <v>14475.100000000002</v>
      </c>
      <c r="D289" s="18"/>
      <c r="E289" s="18"/>
      <c r="F289" s="18"/>
      <c r="G289" s="18"/>
      <c r="H289" s="18"/>
      <c r="I289" s="18"/>
      <c r="J289" s="18"/>
      <c r="K289" s="17">
        <v>28500.000000000004</v>
      </c>
    </row>
    <row r="290" spans="1:11" x14ac:dyDescent="0.25">
      <c r="A290" s="14" t="s">
        <v>1324</v>
      </c>
      <c r="B290" s="16">
        <v>14024.900000000001</v>
      </c>
      <c r="C290" s="16">
        <v>14475.100000000002</v>
      </c>
      <c r="D290" s="15"/>
      <c r="E290" s="15"/>
      <c r="F290" s="15"/>
      <c r="G290" s="15"/>
      <c r="H290" s="15"/>
      <c r="I290" s="15"/>
      <c r="J290" s="15"/>
      <c r="K290" s="16">
        <v>28500.000000000004</v>
      </c>
    </row>
    <row r="291" spans="1:11" x14ac:dyDescent="0.25">
      <c r="A291" s="39" t="s">
        <v>388</v>
      </c>
      <c r="B291" s="36"/>
      <c r="C291" s="36"/>
      <c r="D291" s="36"/>
      <c r="E291" s="36"/>
      <c r="F291" s="36"/>
      <c r="G291" s="36"/>
      <c r="H291" s="36"/>
      <c r="I291" s="36"/>
      <c r="J291" s="36"/>
      <c r="K291" s="36"/>
    </row>
    <row r="292" spans="1:11" x14ac:dyDescent="0.25">
      <c r="A292" s="35" t="s">
        <v>766</v>
      </c>
      <c r="B292" s="18"/>
      <c r="C292" s="18"/>
      <c r="D292" s="18"/>
      <c r="E292" s="18"/>
      <c r="F292" s="18"/>
      <c r="G292" s="18"/>
      <c r="H292" s="17">
        <v>0</v>
      </c>
      <c r="I292" s="17">
        <v>40000</v>
      </c>
      <c r="J292" s="18"/>
      <c r="K292" s="17">
        <v>40000</v>
      </c>
    </row>
    <row r="293" spans="1:11" x14ac:dyDescent="0.25">
      <c r="A293" s="14" t="s">
        <v>1325</v>
      </c>
      <c r="B293" s="15"/>
      <c r="C293" s="15"/>
      <c r="D293" s="15"/>
      <c r="E293" s="15"/>
      <c r="F293" s="15"/>
      <c r="G293" s="15"/>
      <c r="H293" s="16">
        <v>0</v>
      </c>
      <c r="I293" s="16">
        <v>40000</v>
      </c>
      <c r="J293" s="15"/>
      <c r="K293" s="16">
        <v>40000</v>
      </c>
    </row>
    <row r="294" spans="1:11" x14ac:dyDescent="0.25">
      <c r="A294" s="39" t="s">
        <v>389</v>
      </c>
      <c r="B294" s="36"/>
      <c r="C294" s="36"/>
      <c r="D294" s="36"/>
      <c r="E294" s="36"/>
      <c r="F294" s="36"/>
      <c r="G294" s="36"/>
      <c r="H294" s="36"/>
      <c r="I294" s="36"/>
      <c r="J294" s="36"/>
      <c r="K294" s="36"/>
    </row>
    <row r="295" spans="1:11" x14ac:dyDescent="0.25">
      <c r="A295" s="35" t="s">
        <v>761</v>
      </c>
      <c r="B295" s="57">
        <v>9776.6899999999987</v>
      </c>
      <c r="C295" s="57">
        <v>16049.31</v>
      </c>
      <c r="D295" s="58"/>
      <c r="E295" s="57">
        <v>732.09</v>
      </c>
      <c r="F295" s="57">
        <v>1941.91</v>
      </c>
      <c r="G295" s="58"/>
      <c r="H295" s="58"/>
      <c r="I295" s="58"/>
      <c r="J295" s="58"/>
      <c r="K295" s="57">
        <v>28500</v>
      </c>
    </row>
    <row r="296" spans="1:11" x14ac:dyDescent="0.25">
      <c r="A296" s="35" t="s">
        <v>776</v>
      </c>
      <c r="B296" s="15"/>
      <c r="C296" s="15"/>
      <c r="D296" s="16">
        <v>10931</v>
      </c>
      <c r="E296" s="15"/>
      <c r="F296" s="16">
        <v>2175</v>
      </c>
      <c r="G296" s="15"/>
      <c r="H296" s="16">
        <v>27366.65</v>
      </c>
      <c r="I296" s="16">
        <v>9527.35</v>
      </c>
      <c r="J296" s="15"/>
      <c r="K296" s="16">
        <v>50000</v>
      </c>
    </row>
    <row r="297" spans="1:11" x14ac:dyDescent="0.25">
      <c r="A297" s="14" t="s">
        <v>1326</v>
      </c>
      <c r="B297" s="16">
        <v>9776.6899999999987</v>
      </c>
      <c r="C297" s="16">
        <v>16049.31</v>
      </c>
      <c r="D297" s="16">
        <v>10931</v>
      </c>
      <c r="E297" s="16">
        <v>732.09</v>
      </c>
      <c r="F297" s="16">
        <v>4116.91</v>
      </c>
      <c r="G297" s="15"/>
      <c r="H297" s="16">
        <v>27366.65</v>
      </c>
      <c r="I297" s="16">
        <v>9527.35</v>
      </c>
      <c r="J297" s="15"/>
      <c r="K297" s="16">
        <v>78500</v>
      </c>
    </row>
    <row r="298" spans="1:11" x14ac:dyDescent="0.25">
      <c r="A298" s="39" t="s">
        <v>390</v>
      </c>
      <c r="B298" s="36"/>
      <c r="C298" s="36"/>
      <c r="D298" s="36"/>
      <c r="E298" s="36"/>
      <c r="F298" s="36"/>
      <c r="G298" s="36"/>
      <c r="H298" s="36"/>
      <c r="I298" s="36"/>
      <c r="J298" s="36"/>
      <c r="K298" s="36"/>
    </row>
    <row r="299" spans="1:11" x14ac:dyDescent="0.25">
      <c r="A299" s="35" t="s">
        <v>761</v>
      </c>
      <c r="B299" s="17">
        <v>5025.0600000000004</v>
      </c>
      <c r="C299" s="17">
        <v>21835.99</v>
      </c>
      <c r="D299" s="17">
        <v>1638.95</v>
      </c>
      <c r="E299" s="18"/>
      <c r="F299" s="18"/>
      <c r="G299" s="18"/>
      <c r="H299" s="18"/>
      <c r="I299" s="18"/>
      <c r="J299" s="18"/>
      <c r="K299" s="17">
        <v>28500.000000000004</v>
      </c>
    </row>
    <row r="300" spans="1:11" x14ac:dyDescent="0.25">
      <c r="A300" s="14" t="s">
        <v>1327</v>
      </c>
      <c r="B300" s="16">
        <v>5025.0600000000004</v>
      </c>
      <c r="C300" s="16">
        <v>21835.99</v>
      </c>
      <c r="D300" s="16">
        <v>1638.95</v>
      </c>
      <c r="E300" s="15"/>
      <c r="F300" s="15"/>
      <c r="G300" s="15"/>
      <c r="H300" s="15"/>
      <c r="I300" s="15"/>
      <c r="J300" s="15"/>
      <c r="K300" s="16">
        <v>28500.000000000004</v>
      </c>
    </row>
    <row r="301" spans="1:11" x14ac:dyDescent="0.25">
      <c r="A301" s="39" t="s">
        <v>391</v>
      </c>
      <c r="B301" s="36"/>
      <c r="C301" s="36"/>
      <c r="D301" s="36"/>
      <c r="E301" s="36"/>
      <c r="F301" s="36"/>
      <c r="G301" s="36"/>
      <c r="H301" s="36"/>
      <c r="I301" s="36"/>
      <c r="J301" s="36"/>
      <c r="K301" s="36"/>
    </row>
    <row r="302" spans="1:11" x14ac:dyDescent="0.25">
      <c r="A302" s="35" t="s">
        <v>766</v>
      </c>
      <c r="B302" s="58"/>
      <c r="C302" s="58"/>
      <c r="D302" s="58"/>
      <c r="E302" s="58"/>
      <c r="F302" s="58"/>
      <c r="G302" s="58"/>
      <c r="H302" s="58"/>
      <c r="I302" s="58"/>
      <c r="J302" s="57">
        <v>10735.42</v>
      </c>
      <c r="K302" s="57">
        <v>10735.42</v>
      </c>
    </row>
    <row r="303" spans="1:11" x14ac:dyDescent="0.25">
      <c r="A303" s="35" t="s">
        <v>777</v>
      </c>
      <c r="B303" s="15"/>
      <c r="C303" s="15"/>
      <c r="D303" s="15"/>
      <c r="E303" s="16">
        <v>1000</v>
      </c>
      <c r="F303" s="15"/>
      <c r="G303" s="16">
        <v>18509</v>
      </c>
      <c r="H303" s="16">
        <v>491</v>
      </c>
      <c r="I303" s="15"/>
      <c r="J303" s="15"/>
      <c r="K303" s="16">
        <v>20000</v>
      </c>
    </row>
    <row r="304" spans="1:11" x14ac:dyDescent="0.25">
      <c r="A304" s="14" t="s">
        <v>1328</v>
      </c>
      <c r="B304" s="15"/>
      <c r="C304" s="15"/>
      <c r="D304" s="15"/>
      <c r="E304" s="16">
        <v>1000</v>
      </c>
      <c r="F304" s="15"/>
      <c r="G304" s="16">
        <v>18509</v>
      </c>
      <c r="H304" s="16">
        <v>491</v>
      </c>
      <c r="I304" s="15"/>
      <c r="J304" s="16">
        <v>10735.42</v>
      </c>
      <c r="K304" s="16">
        <v>30735.42</v>
      </c>
    </row>
    <row r="305" spans="1:11" x14ac:dyDescent="0.25">
      <c r="A305" s="39" t="s">
        <v>392</v>
      </c>
      <c r="B305" s="36"/>
      <c r="C305" s="36"/>
      <c r="D305" s="36"/>
      <c r="E305" s="36"/>
      <c r="F305" s="36"/>
      <c r="G305" s="36"/>
      <c r="H305" s="36"/>
      <c r="I305" s="36"/>
      <c r="J305" s="36"/>
      <c r="K305" s="36"/>
    </row>
    <row r="306" spans="1:11" x14ac:dyDescent="0.25">
      <c r="A306" s="35" t="s">
        <v>765</v>
      </c>
      <c r="B306" s="57">
        <v>0</v>
      </c>
      <c r="C306" s="57">
        <v>80000</v>
      </c>
      <c r="D306" s="58"/>
      <c r="E306" s="58"/>
      <c r="F306" s="57">
        <v>130365.72</v>
      </c>
      <c r="G306" s="57">
        <v>9940</v>
      </c>
      <c r="H306" s="57">
        <v>295.95</v>
      </c>
      <c r="I306" s="57">
        <v>74704.05</v>
      </c>
      <c r="J306" s="57">
        <v>0</v>
      </c>
      <c r="K306" s="57">
        <v>295305.72000000003</v>
      </c>
    </row>
    <row r="307" spans="1:11" x14ac:dyDescent="0.25">
      <c r="A307" s="35" t="s">
        <v>755</v>
      </c>
      <c r="B307" s="34"/>
      <c r="C307" s="33">
        <v>184219.33000000002</v>
      </c>
      <c r="D307" s="33">
        <v>50000</v>
      </c>
      <c r="E307" s="33">
        <v>190070.5</v>
      </c>
      <c r="F307" s="33">
        <v>506071.54000000004</v>
      </c>
      <c r="G307" s="33">
        <v>14215</v>
      </c>
      <c r="H307" s="33">
        <v>201037.97999999998</v>
      </c>
      <c r="I307" s="33">
        <v>121753.11</v>
      </c>
      <c r="J307" s="33">
        <v>93740.700000000012</v>
      </c>
      <c r="K307" s="33">
        <v>1361108.1600000001</v>
      </c>
    </row>
    <row r="308" spans="1:11" x14ac:dyDescent="0.25">
      <c r="A308" s="35" t="s">
        <v>776</v>
      </c>
      <c r="B308" s="34"/>
      <c r="C308" s="34"/>
      <c r="D308" s="33">
        <v>50000</v>
      </c>
      <c r="E308" s="34"/>
      <c r="F308" s="34"/>
      <c r="G308" s="34"/>
      <c r="H308" s="34"/>
      <c r="I308" s="34"/>
      <c r="J308" s="34"/>
      <c r="K308" s="33">
        <v>50000</v>
      </c>
    </row>
    <row r="309" spans="1:11" x14ac:dyDescent="0.25">
      <c r="A309" s="35" t="s">
        <v>777</v>
      </c>
      <c r="B309" s="34"/>
      <c r="C309" s="34"/>
      <c r="D309" s="34"/>
      <c r="E309" s="33">
        <v>20000</v>
      </c>
      <c r="F309" s="34"/>
      <c r="G309" s="34"/>
      <c r="H309" s="34"/>
      <c r="I309" s="34"/>
      <c r="J309" s="34"/>
      <c r="K309" s="33">
        <v>20000</v>
      </c>
    </row>
    <row r="310" spans="1:11" x14ac:dyDescent="0.25">
      <c r="A310" s="35" t="s">
        <v>804</v>
      </c>
      <c r="B310" s="15"/>
      <c r="C310" s="15"/>
      <c r="D310" s="15"/>
      <c r="E310" s="15"/>
      <c r="F310" s="16">
        <v>138694.84</v>
      </c>
      <c r="G310" s="16">
        <v>11282.69</v>
      </c>
      <c r="H310" s="16">
        <v>22.47</v>
      </c>
      <c r="I310" s="15"/>
      <c r="J310" s="15"/>
      <c r="K310" s="16">
        <v>150000</v>
      </c>
    </row>
    <row r="311" spans="1:11" x14ac:dyDescent="0.25">
      <c r="A311" s="14" t="s">
        <v>1329</v>
      </c>
      <c r="B311" s="16">
        <v>0</v>
      </c>
      <c r="C311" s="16">
        <v>264219.33</v>
      </c>
      <c r="D311" s="16">
        <v>100000</v>
      </c>
      <c r="E311" s="16">
        <v>210070.5</v>
      </c>
      <c r="F311" s="16">
        <v>775132.1</v>
      </c>
      <c r="G311" s="16">
        <v>35437.69</v>
      </c>
      <c r="H311" s="16">
        <v>201356.4</v>
      </c>
      <c r="I311" s="16">
        <v>196457.16</v>
      </c>
      <c r="J311" s="16">
        <v>93740.700000000012</v>
      </c>
      <c r="K311" s="16">
        <v>1876413.8800000001</v>
      </c>
    </row>
    <row r="312" spans="1:11" x14ac:dyDescent="0.25">
      <c r="A312" s="39" t="s">
        <v>393</v>
      </c>
      <c r="B312" s="36"/>
      <c r="C312" s="36"/>
      <c r="D312" s="36"/>
      <c r="E312" s="36"/>
      <c r="F312" s="36"/>
      <c r="G312" s="36"/>
      <c r="H312" s="36"/>
      <c r="I312" s="36"/>
      <c r="J312" s="36"/>
      <c r="K312" s="36"/>
    </row>
    <row r="313" spans="1:11" x14ac:dyDescent="0.25">
      <c r="A313" s="35" t="s">
        <v>749</v>
      </c>
      <c r="B313" s="18"/>
      <c r="C313" s="17">
        <v>20000</v>
      </c>
      <c r="D313" s="18"/>
      <c r="E313" s="18"/>
      <c r="F313" s="18"/>
      <c r="G313" s="18"/>
      <c r="H313" s="18"/>
      <c r="I313" s="18"/>
      <c r="J313" s="18"/>
      <c r="K313" s="17">
        <v>20000</v>
      </c>
    </row>
    <row r="314" spans="1:11" x14ac:dyDescent="0.25">
      <c r="A314" s="14" t="s">
        <v>1330</v>
      </c>
      <c r="B314" s="15"/>
      <c r="C314" s="16">
        <v>20000</v>
      </c>
      <c r="D314" s="15"/>
      <c r="E314" s="15"/>
      <c r="F314" s="15"/>
      <c r="G314" s="15"/>
      <c r="H314" s="15"/>
      <c r="I314" s="15"/>
      <c r="J314" s="15"/>
      <c r="K314" s="16">
        <v>20000</v>
      </c>
    </row>
    <row r="315" spans="1:11" x14ac:dyDescent="0.25">
      <c r="A315" s="39" t="s">
        <v>394</v>
      </c>
      <c r="B315" s="36"/>
      <c r="C315" s="36"/>
      <c r="D315" s="36"/>
      <c r="E315" s="36"/>
      <c r="F315" s="36"/>
      <c r="G315" s="36"/>
      <c r="H315" s="36"/>
      <c r="I315" s="36"/>
      <c r="J315" s="36"/>
      <c r="K315" s="36"/>
    </row>
    <row r="316" spans="1:11" x14ac:dyDescent="0.25">
      <c r="A316" s="35" t="s">
        <v>805</v>
      </c>
      <c r="B316" s="18"/>
      <c r="C316" s="17">
        <v>56000</v>
      </c>
      <c r="D316" s="18"/>
      <c r="E316" s="18"/>
      <c r="F316" s="18"/>
      <c r="G316" s="18"/>
      <c r="H316" s="18"/>
      <c r="I316" s="18"/>
      <c r="J316" s="18"/>
      <c r="K316" s="17">
        <v>56000</v>
      </c>
    </row>
    <row r="317" spans="1:11" x14ac:dyDescent="0.25">
      <c r="A317" s="14" t="s">
        <v>1331</v>
      </c>
      <c r="B317" s="15"/>
      <c r="C317" s="16">
        <v>56000</v>
      </c>
      <c r="D317" s="15"/>
      <c r="E317" s="15"/>
      <c r="F317" s="15"/>
      <c r="G317" s="15"/>
      <c r="H317" s="15"/>
      <c r="I317" s="15"/>
      <c r="J317" s="15"/>
      <c r="K317" s="16">
        <v>56000</v>
      </c>
    </row>
    <row r="318" spans="1:11" x14ac:dyDescent="0.25">
      <c r="A318" s="39" t="s">
        <v>395</v>
      </c>
      <c r="B318" s="36"/>
      <c r="C318" s="36"/>
      <c r="D318" s="36"/>
      <c r="E318" s="36"/>
      <c r="F318" s="36"/>
      <c r="G318" s="36"/>
      <c r="H318" s="36"/>
      <c r="I318" s="36"/>
      <c r="J318" s="36"/>
      <c r="K318" s="36"/>
    </row>
    <row r="319" spans="1:11" x14ac:dyDescent="0.25">
      <c r="A319" s="35" t="s">
        <v>755</v>
      </c>
      <c r="B319" s="18"/>
      <c r="C319" s="17">
        <v>14113.519999999999</v>
      </c>
      <c r="D319" s="17">
        <v>25886.48</v>
      </c>
      <c r="E319" s="18"/>
      <c r="F319" s="17">
        <v>12700</v>
      </c>
      <c r="G319" s="18"/>
      <c r="H319" s="18"/>
      <c r="I319" s="18"/>
      <c r="J319" s="18"/>
      <c r="K319" s="17">
        <v>52700</v>
      </c>
    </row>
    <row r="320" spans="1:11" x14ac:dyDescent="0.25">
      <c r="A320" s="14" t="s">
        <v>1332</v>
      </c>
      <c r="B320" s="15"/>
      <c r="C320" s="16">
        <v>14113.519999999999</v>
      </c>
      <c r="D320" s="16">
        <v>25886.48</v>
      </c>
      <c r="E320" s="15"/>
      <c r="F320" s="16">
        <v>12700</v>
      </c>
      <c r="G320" s="15"/>
      <c r="H320" s="15"/>
      <c r="I320" s="15"/>
      <c r="J320" s="15"/>
      <c r="K320" s="16">
        <v>52700</v>
      </c>
    </row>
    <row r="321" spans="1:11" x14ac:dyDescent="0.25">
      <c r="A321" s="39" t="s">
        <v>396</v>
      </c>
      <c r="B321" s="36"/>
      <c r="C321" s="36"/>
      <c r="D321" s="36"/>
      <c r="E321" s="36"/>
      <c r="F321" s="36"/>
      <c r="G321" s="36"/>
      <c r="H321" s="36"/>
      <c r="I321" s="36"/>
      <c r="J321" s="36"/>
      <c r="K321" s="36"/>
    </row>
    <row r="322" spans="1:11" x14ac:dyDescent="0.25">
      <c r="A322" s="35" t="s">
        <v>806</v>
      </c>
      <c r="B322" s="58"/>
      <c r="C322" s="58"/>
      <c r="D322" s="57">
        <v>1932.8999999999999</v>
      </c>
      <c r="E322" s="57">
        <v>194.89</v>
      </c>
      <c r="F322" s="57">
        <v>10.210000000000001</v>
      </c>
      <c r="G322" s="57">
        <v>2584.48</v>
      </c>
      <c r="H322" s="58"/>
      <c r="I322" s="58"/>
      <c r="J322" s="58"/>
      <c r="K322" s="57">
        <v>4722.4800000000005</v>
      </c>
    </row>
    <row r="323" spans="1:11" x14ac:dyDescent="0.25">
      <c r="A323" s="35" t="s">
        <v>798</v>
      </c>
      <c r="B323" s="15"/>
      <c r="C323" s="15"/>
      <c r="D323" s="16">
        <v>36725.1</v>
      </c>
      <c r="E323" s="16">
        <v>3710.84</v>
      </c>
      <c r="F323" s="16">
        <v>194.06</v>
      </c>
      <c r="G323" s="16">
        <v>46550</v>
      </c>
      <c r="H323" s="16">
        <v>0</v>
      </c>
      <c r="I323" s="15"/>
      <c r="J323" s="15"/>
      <c r="K323" s="16">
        <v>87180</v>
      </c>
    </row>
    <row r="324" spans="1:11" x14ac:dyDescent="0.25">
      <c r="A324" s="14" t="s">
        <v>1333</v>
      </c>
      <c r="B324" s="15"/>
      <c r="C324" s="15"/>
      <c r="D324" s="16">
        <v>38658</v>
      </c>
      <c r="E324" s="16">
        <v>3905.73</v>
      </c>
      <c r="F324" s="16">
        <v>204.27</v>
      </c>
      <c r="G324" s="16">
        <v>49134.48</v>
      </c>
      <c r="H324" s="16">
        <v>0</v>
      </c>
      <c r="I324" s="15"/>
      <c r="J324" s="15"/>
      <c r="K324" s="16">
        <v>91902.48</v>
      </c>
    </row>
    <row r="325" spans="1:11" x14ac:dyDescent="0.25">
      <c r="A325" s="39" t="s">
        <v>397</v>
      </c>
      <c r="B325" s="36"/>
      <c r="C325" s="36"/>
      <c r="D325" s="36"/>
      <c r="E325" s="36"/>
      <c r="F325" s="36"/>
      <c r="G325" s="36"/>
      <c r="H325" s="36"/>
      <c r="I325" s="36"/>
      <c r="J325" s="36"/>
      <c r="K325" s="36"/>
    </row>
    <row r="326" spans="1:11" x14ac:dyDescent="0.25">
      <c r="A326" s="35" t="s">
        <v>803</v>
      </c>
      <c r="B326" s="58"/>
      <c r="C326" s="58"/>
      <c r="D326" s="58"/>
      <c r="E326" s="57">
        <v>35769.760000000002</v>
      </c>
      <c r="F326" s="57">
        <v>174750.24</v>
      </c>
      <c r="G326" s="57">
        <v>6250</v>
      </c>
      <c r="H326" s="57">
        <v>1130.74</v>
      </c>
      <c r="I326" s="57">
        <v>9828.84</v>
      </c>
      <c r="J326" s="57">
        <v>1072.5</v>
      </c>
      <c r="K326" s="57">
        <v>228802.08</v>
      </c>
    </row>
    <row r="327" spans="1:11" x14ac:dyDescent="0.25">
      <c r="A327" s="35" t="s">
        <v>783</v>
      </c>
      <c r="B327" s="15"/>
      <c r="C327" s="15"/>
      <c r="D327" s="15"/>
      <c r="E327" s="15"/>
      <c r="F327" s="15"/>
      <c r="G327" s="16">
        <v>100000</v>
      </c>
      <c r="H327" s="16">
        <v>1900000</v>
      </c>
      <c r="I327" s="15"/>
      <c r="J327" s="15"/>
      <c r="K327" s="16">
        <v>2000000</v>
      </c>
    </row>
    <row r="328" spans="1:11" x14ac:dyDescent="0.25">
      <c r="A328" s="14" t="s">
        <v>1334</v>
      </c>
      <c r="B328" s="15"/>
      <c r="C328" s="15"/>
      <c r="D328" s="15"/>
      <c r="E328" s="16">
        <v>35769.760000000002</v>
      </c>
      <c r="F328" s="16">
        <v>174750.24</v>
      </c>
      <c r="G328" s="16">
        <v>106250</v>
      </c>
      <c r="H328" s="16">
        <v>1901130.74</v>
      </c>
      <c r="I328" s="16">
        <v>9828.84</v>
      </c>
      <c r="J328" s="16">
        <v>1072.5</v>
      </c>
      <c r="K328" s="16">
        <v>2228802.08</v>
      </c>
    </row>
    <row r="329" spans="1:11" x14ac:dyDescent="0.25">
      <c r="A329" s="39" t="s">
        <v>398</v>
      </c>
      <c r="B329" s="36"/>
      <c r="C329" s="36"/>
      <c r="D329" s="36"/>
      <c r="E329" s="36"/>
      <c r="F329" s="36"/>
      <c r="G329" s="36"/>
      <c r="H329" s="36"/>
      <c r="I329" s="36"/>
      <c r="J329" s="36"/>
      <c r="K329" s="36"/>
    </row>
    <row r="330" spans="1:11" x14ac:dyDescent="0.25">
      <c r="A330" s="35" t="s">
        <v>749</v>
      </c>
      <c r="B330" s="58"/>
      <c r="C330" s="58"/>
      <c r="D330" s="58"/>
      <c r="E330" s="57">
        <v>20000.000000000022</v>
      </c>
      <c r="F330" s="58"/>
      <c r="G330" s="58"/>
      <c r="H330" s="58"/>
      <c r="I330" s="58"/>
      <c r="J330" s="58"/>
      <c r="K330" s="57">
        <v>20000.000000000022</v>
      </c>
    </row>
    <row r="331" spans="1:11" x14ac:dyDescent="0.25">
      <c r="A331" s="40" t="s">
        <v>765</v>
      </c>
      <c r="B331" s="34"/>
      <c r="C331" s="34"/>
      <c r="D331" s="33">
        <v>0</v>
      </c>
      <c r="E331" s="33">
        <v>19167.650000000001</v>
      </c>
      <c r="F331" s="34"/>
      <c r="G331" s="34"/>
      <c r="H331" s="34"/>
      <c r="I331" s="34"/>
      <c r="J331" s="33">
        <v>25000</v>
      </c>
      <c r="K331" s="33">
        <v>44167.65</v>
      </c>
    </row>
    <row r="332" spans="1:11" x14ac:dyDescent="0.25">
      <c r="A332" s="35" t="s">
        <v>755</v>
      </c>
      <c r="B332" s="34"/>
      <c r="C332" s="34"/>
      <c r="D332" s="34"/>
      <c r="E332" s="33">
        <v>380000</v>
      </c>
      <c r="F332" s="34"/>
      <c r="G332" s="34"/>
      <c r="H332" s="34"/>
      <c r="I332" s="34"/>
      <c r="J332" s="34"/>
      <c r="K332" s="33">
        <v>380000</v>
      </c>
    </row>
    <row r="333" spans="1:11" x14ac:dyDescent="0.25">
      <c r="A333" s="40" t="s">
        <v>783</v>
      </c>
      <c r="B333" s="34"/>
      <c r="C333" s="34"/>
      <c r="D333" s="34"/>
      <c r="E333" s="34"/>
      <c r="F333" s="34"/>
      <c r="G333" s="33">
        <v>135000</v>
      </c>
      <c r="H333" s="34"/>
      <c r="I333" s="33">
        <v>9800</v>
      </c>
      <c r="J333" s="33">
        <v>0</v>
      </c>
      <c r="K333" s="33">
        <v>144800</v>
      </c>
    </row>
    <row r="334" spans="1:11" x14ac:dyDescent="0.25">
      <c r="A334" s="40" t="s">
        <v>778</v>
      </c>
      <c r="B334" s="15"/>
      <c r="C334" s="15"/>
      <c r="D334" s="15"/>
      <c r="E334" s="15"/>
      <c r="F334" s="15"/>
      <c r="G334" s="15"/>
      <c r="H334" s="15"/>
      <c r="I334" s="16">
        <v>14688</v>
      </c>
      <c r="J334" s="16">
        <v>5592</v>
      </c>
      <c r="K334" s="16">
        <v>20280</v>
      </c>
    </row>
    <row r="335" spans="1:11" x14ac:dyDescent="0.25">
      <c r="A335" s="14" t="s">
        <v>1335</v>
      </c>
      <c r="B335" s="15"/>
      <c r="C335" s="15"/>
      <c r="D335" s="16">
        <v>0</v>
      </c>
      <c r="E335" s="16">
        <v>419167.65</v>
      </c>
      <c r="F335" s="15"/>
      <c r="G335" s="16">
        <v>135000</v>
      </c>
      <c r="H335" s="15"/>
      <c r="I335" s="16">
        <v>24488</v>
      </c>
      <c r="J335" s="16">
        <v>30592</v>
      </c>
      <c r="K335" s="16">
        <v>609247.65</v>
      </c>
    </row>
    <row r="336" spans="1:11" x14ac:dyDescent="0.25">
      <c r="A336" s="39" t="s">
        <v>399</v>
      </c>
      <c r="B336" s="36"/>
      <c r="C336" s="36"/>
      <c r="D336" s="36"/>
      <c r="E336" s="36"/>
      <c r="F336" s="36"/>
      <c r="G336" s="36"/>
      <c r="H336" s="36"/>
      <c r="I336" s="36"/>
      <c r="J336" s="36"/>
      <c r="K336" s="36"/>
    </row>
    <row r="337" spans="1:11" x14ac:dyDescent="0.25">
      <c r="A337" s="35" t="s">
        <v>776</v>
      </c>
      <c r="B337" s="18"/>
      <c r="C337" s="18"/>
      <c r="D337" s="17">
        <v>3000</v>
      </c>
      <c r="E337" s="18"/>
      <c r="F337" s="17">
        <v>57000</v>
      </c>
      <c r="G337" s="18"/>
      <c r="H337" s="18"/>
      <c r="I337" s="18"/>
      <c r="J337" s="18"/>
      <c r="K337" s="17">
        <v>60000</v>
      </c>
    </row>
    <row r="338" spans="1:11" x14ac:dyDescent="0.25">
      <c r="A338" s="14" t="s">
        <v>1336</v>
      </c>
      <c r="B338" s="15"/>
      <c r="C338" s="15"/>
      <c r="D338" s="16">
        <v>3000</v>
      </c>
      <c r="E338" s="15"/>
      <c r="F338" s="16">
        <v>57000</v>
      </c>
      <c r="G338" s="15"/>
      <c r="H338" s="15"/>
      <c r="I338" s="15"/>
      <c r="J338" s="15"/>
      <c r="K338" s="16">
        <v>60000</v>
      </c>
    </row>
    <row r="339" spans="1:11" x14ac:dyDescent="0.25">
      <c r="A339" s="39" t="s">
        <v>400</v>
      </c>
      <c r="B339" s="36"/>
      <c r="C339" s="36"/>
      <c r="D339" s="36"/>
      <c r="E339" s="36"/>
      <c r="F339" s="36"/>
      <c r="G339" s="36"/>
      <c r="H339" s="36"/>
      <c r="I339" s="36"/>
      <c r="J339" s="36"/>
      <c r="K339" s="36"/>
    </row>
    <row r="340" spans="1:11" x14ac:dyDescent="0.25">
      <c r="A340" s="35" t="s">
        <v>765</v>
      </c>
      <c r="B340" s="58"/>
      <c r="C340" s="58"/>
      <c r="D340" s="58"/>
      <c r="E340" s="57">
        <v>108286.05</v>
      </c>
      <c r="F340" s="57">
        <v>165139.75999999998</v>
      </c>
      <c r="G340" s="58"/>
      <c r="H340" s="58"/>
      <c r="I340" s="57">
        <v>1574.19</v>
      </c>
      <c r="J340" s="58"/>
      <c r="K340" s="57">
        <v>275000</v>
      </c>
    </row>
    <row r="341" spans="1:11" x14ac:dyDescent="0.25">
      <c r="A341" s="35" t="s">
        <v>807</v>
      </c>
      <c r="B341" s="34"/>
      <c r="C341" s="34"/>
      <c r="D341" s="34"/>
      <c r="E341" s="33">
        <v>0</v>
      </c>
      <c r="F341" s="33">
        <v>5000</v>
      </c>
      <c r="G341" s="34"/>
      <c r="H341" s="34"/>
      <c r="I341" s="34"/>
      <c r="J341" s="34"/>
      <c r="K341" s="33">
        <v>5000</v>
      </c>
    </row>
    <row r="342" spans="1:11" x14ac:dyDescent="0.25">
      <c r="A342" s="35" t="s">
        <v>798</v>
      </c>
      <c r="B342" s="15"/>
      <c r="C342" s="15"/>
      <c r="D342" s="15"/>
      <c r="E342" s="16">
        <v>0</v>
      </c>
      <c r="F342" s="16">
        <v>95000</v>
      </c>
      <c r="G342" s="15"/>
      <c r="H342" s="15"/>
      <c r="I342" s="15"/>
      <c r="J342" s="15"/>
      <c r="K342" s="16">
        <v>95000</v>
      </c>
    </row>
    <row r="343" spans="1:11" x14ac:dyDescent="0.25">
      <c r="A343" s="14" t="s">
        <v>1337</v>
      </c>
      <c r="B343" s="15"/>
      <c r="C343" s="15"/>
      <c r="D343" s="15"/>
      <c r="E343" s="16">
        <v>108286.05</v>
      </c>
      <c r="F343" s="16">
        <v>265139.76</v>
      </c>
      <c r="G343" s="15"/>
      <c r="H343" s="15"/>
      <c r="I343" s="16">
        <v>1574.19</v>
      </c>
      <c r="J343" s="15"/>
      <c r="K343" s="16">
        <v>375000</v>
      </c>
    </row>
    <row r="344" spans="1:11" x14ac:dyDescent="0.25">
      <c r="A344" s="39" t="s">
        <v>401</v>
      </c>
      <c r="B344" s="36"/>
      <c r="C344" s="36"/>
      <c r="D344" s="36"/>
      <c r="E344" s="36"/>
      <c r="F344" s="36"/>
      <c r="G344" s="36"/>
      <c r="H344" s="36"/>
      <c r="I344" s="36"/>
      <c r="J344" s="36"/>
      <c r="K344" s="36"/>
    </row>
    <row r="345" spans="1:11" x14ac:dyDescent="0.25">
      <c r="A345" s="35" t="s">
        <v>808</v>
      </c>
      <c r="B345" s="58"/>
      <c r="C345" s="58"/>
      <c r="D345" s="58"/>
      <c r="E345" s="57">
        <v>88530.3</v>
      </c>
      <c r="F345" s="57">
        <v>9619.7000000000007</v>
      </c>
      <c r="G345" s="58"/>
      <c r="H345" s="58"/>
      <c r="I345" s="58"/>
      <c r="J345" s="58"/>
      <c r="K345" s="57">
        <v>98150</v>
      </c>
    </row>
    <row r="346" spans="1:11" x14ac:dyDescent="0.25">
      <c r="A346" s="35" t="s">
        <v>798</v>
      </c>
      <c r="B346" s="15"/>
      <c r="C346" s="15"/>
      <c r="D346" s="15"/>
      <c r="E346" s="16">
        <v>354121.18</v>
      </c>
      <c r="F346" s="16">
        <v>38478.82</v>
      </c>
      <c r="G346" s="15"/>
      <c r="H346" s="15"/>
      <c r="I346" s="15"/>
      <c r="J346" s="15"/>
      <c r="K346" s="16">
        <v>392600</v>
      </c>
    </row>
    <row r="347" spans="1:11" x14ac:dyDescent="0.25">
      <c r="A347" s="14" t="s">
        <v>1338</v>
      </c>
      <c r="B347" s="15"/>
      <c r="C347" s="15"/>
      <c r="D347" s="15"/>
      <c r="E347" s="16">
        <v>442651.48</v>
      </c>
      <c r="F347" s="16">
        <v>48098.520000000004</v>
      </c>
      <c r="G347" s="15"/>
      <c r="H347" s="15"/>
      <c r="I347" s="15"/>
      <c r="J347" s="15"/>
      <c r="K347" s="16">
        <v>490750</v>
      </c>
    </row>
    <row r="348" spans="1:11" x14ac:dyDescent="0.25">
      <c r="A348" s="39" t="s">
        <v>403</v>
      </c>
      <c r="B348" s="36"/>
      <c r="C348" s="36"/>
      <c r="D348" s="36"/>
      <c r="E348" s="36"/>
      <c r="F348" s="36"/>
      <c r="G348" s="36"/>
      <c r="H348" s="36"/>
      <c r="I348" s="36"/>
      <c r="J348" s="36"/>
      <c r="K348" s="36"/>
    </row>
    <row r="349" spans="1:11" x14ac:dyDescent="0.25">
      <c r="A349" s="35" t="s">
        <v>750</v>
      </c>
      <c r="B349" s="18"/>
      <c r="C349" s="18"/>
      <c r="D349" s="18"/>
      <c r="E349" s="18"/>
      <c r="F349" s="17">
        <v>0</v>
      </c>
      <c r="G349" s="17">
        <v>552133.89000000013</v>
      </c>
      <c r="H349" s="17">
        <v>325782.75</v>
      </c>
      <c r="I349" s="17">
        <v>88800</v>
      </c>
      <c r="J349" s="17">
        <v>32239.05</v>
      </c>
      <c r="K349" s="17">
        <v>998955.69000000018</v>
      </c>
    </row>
    <row r="350" spans="1:11" x14ac:dyDescent="0.25">
      <c r="A350" s="14" t="s">
        <v>1339</v>
      </c>
      <c r="B350" s="15"/>
      <c r="C350" s="15"/>
      <c r="D350" s="15"/>
      <c r="E350" s="15"/>
      <c r="F350" s="16">
        <v>0</v>
      </c>
      <c r="G350" s="16">
        <v>552133.89000000013</v>
      </c>
      <c r="H350" s="16">
        <v>325782.75</v>
      </c>
      <c r="I350" s="16">
        <v>88800</v>
      </c>
      <c r="J350" s="16">
        <v>32239.05</v>
      </c>
      <c r="K350" s="16">
        <v>998955.69000000018</v>
      </c>
    </row>
    <row r="351" spans="1:11" x14ac:dyDescent="0.25">
      <c r="A351" s="39" t="s">
        <v>18</v>
      </c>
      <c r="B351" s="36"/>
      <c r="C351" s="36"/>
      <c r="D351" s="36"/>
      <c r="E351" s="36"/>
      <c r="F351" s="36"/>
      <c r="G351" s="36"/>
      <c r="H351" s="36"/>
      <c r="I351" s="36"/>
      <c r="J351" s="36"/>
      <c r="K351" s="36"/>
    </row>
    <row r="352" spans="1:11" x14ac:dyDescent="0.25">
      <c r="A352" s="35" t="s">
        <v>809</v>
      </c>
      <c r="B352" s="18"/>
      <c r="C352" s="18"/>
      <c r="D352" s="18"/>
      <c r="E352" s="18"/>
      <c r="F352" s="18"/>
      <c r="G352" s="17">
        <v>6287.0599999999995</v>
      </c>
      <c r="H352" s="17">
        <v>123657.96999999997</v>
      </c>
      <c r="I352" s="17">
        <v>82715.239999999976</v>
      </c>
      <c r="J352" s="17">
        <v>71738.31</v>
      </c>
      <c r="K352" s="17">
        <v>284398.57999999996</v>
      </c>
    </row>
    <row r="353" spans="1:11" x14ac:dyDescent="0.25">
      <c r="A353" s="14" t="s">
        <v>1340</v>
      </c>
      <c r="B353" s="15"/>
      <c r="C353" s="15"/>
      <c r="D353" s="15"/>
      <c r="E353" s="15"/>
      <c r="F353" s="15"/>
      <c r="G353" s="16">
        <v>6287.0599999999995</v>
      </c>
      <c r="H353" s="16">
        <v>123657.96999999997</v>
      </c>
      <c r="I353" s="16">
        <v>82715.239999999976</v>
      </c>
      <c r="J353" s="16">
        <v>71738.31</v>
      </c>
      <c r="K353" s="16">
        <v>284398.57999999996</v>
      </c>
    </row>
    <row r="354" spans="1:11" x14ac:dyDescent="0.25">
      <c r="A354" s="39" t="s">
        <v>404</v>
      </c>
      <c r="B354" s="36"/>
      <c r="C354" s="36"/>
      <c r="D354" s="36"/>
      <c r="E354" s="36"/>
      <c r="F354" s="36"/>
      <c r="G354" s="36"/>
      <c r="H354" s="36"/>
      <c r="I354" s="36"/>
      <c r="J354" s="36"/>
      <c r="K354" s="36"/>
    </row>
    <row r="355" spans="1:11" x14ac:dyDescent="0.25">
      <c r="A355" s="35" t="s">
        <v>783</v>
      </c>
      <c r="B355" s="18"/>
      <c r="C355" s="18"/>
      <c r="D355" s="18"/>
      <c r="E355" s="18"/>
      <c r="F355" s="18"/>
      <c r="G355" s="17">
        <v>7000</v>
      </c>
      <c r="H355" s="17">
        <v>12261.6</v>
      </c>
      <c r="I355" s="17">
        <v>90698.4</v>
      </c>
      <c r="J355" s="17">
        <v>29711.8</v>
      </c>
      <c r="K355" s="17">
        <v>139671.79999999999</v>
      </c>
    </row>
    <row r="356" spans="1:11" x14ac:dyDescent="0.25">
      <c r="A356" s="14" t="s">
        <v>1341</v>
      </c>
      <c r="B356" s="15"/>
      <c r="C356" s="15"/>
      <c r="D356" s="15"/>
      <c r="E356" s="15"/>
      <c r="F356" s="15"/>
      <c r="G356" s="16">
        <v>7000</v>
      </c>
      <c r="H356" s="16">
        <v>12261.6</v>
      </c>
      <c r="I356" s="16">
        <v>90698.4</v>
      </c>
      <c r="J356" s="16">
        <v>29711.8</v>
      </c>
      <c r="K356" s="16">
        <v>139671.79999999999</v>
      </c>
    </row>
    <row r="357" spans="1:11" x14ac:dyDescent="0.25">
      <c r="A357" s="39" t="s">
        <v>405</v>
      </c>
      <c r="B357" s="36"/>
      <c r="C357" s="36"/>
      <c r="D357" s="36"/>
      <c r="E357" s="36"/>
      <c r="F357" s="36"/>
      <c r="G357" s="36"/>
      <c r="H357" s="36"/>
      <c r="I357" s="36"/>
      <c r="J357" s="36"/>
      <c r="K357" s="36"/>
    </row>
    <row r="358" spans="1:11" x14ac:dyDescent="0.25">
      <c r="A358" s="35" t="s">
        <v>810</v>
      </c>
      <c r="B358" s="58"/>
      <c r="C358" s="58"/>
      <c r="D358" s="58"/>
      <c r="E358" s="58"/>
      <c r="F358" s="58"/>
      <c r="G358" s="57">
        <v>85.479999999999961</v>
      </c>
      <c r="H358" s="57">
        <v>119656.9</v>
      </c>
      <c r="I358" s="57">
        <v>30257.619999999995</v>
      </c>
      <c r="J358" s="57">
        <v>0</v>
      </c>
      <c r="K358" s="57">
        <v>150000</v>
      </c>
    </row>
    <row r="359" spans="1:11" x14ac:dyDescent="0.25">
      <c r="A359" s="35" t="s">
        <v>783</v>
      </c>
      <c r="B359" s="15"/>
      <c r="C359" s="15"/>
      <c r="D359" s="15"/>
      <c r="E359" s="15"/>
      <c r="F359" s="15"/>
      <c r="G359" s="16">
        <v>17699.47</v>
      </c>
      <c r="H359" s="16">
        <v>261699.43000000002</v>
      </c>
      <c r="I359" s="16">
        <v>59846.170000000006</v>
      </c>
      <c r="J359" s="16">
        <v>0</v>
      </c>
      <c r="K359" s="16">
        <v>339245.07000000007</v>
      </c>
    </row>
    <row r="360" spans="1:11" x14ac:dyDescent="0.25">
      <c r="A360" s="14" t="s">
        <v>1342</v>
      </c>
      <c r="B360" s="15"/>
      <c r="C360" s="15"/>
      <c r="D360" s="15"/>
      <c r="E360" s="15"/>
      <c r="F360" s="15"/>
      <c r="G360" s="16">
        <v>17784.95</v>
      </c>
      <c r="H360" s="16">
        <v>381356.33</v>
      </c>
      <c r="I360" s="16">
        <v>90103.790000000008</v>
      </c>
      <c r="J360" s="16">
        <v>0</v>
      </c>
      <c r="K360" s="16">
        <v>489245.07000000007</v>
      </c>
    </row>
    <row r="361" spans="1:11" x14ac:dyDescent="0.25">
      <c r="A361" s="39" t="s">
        <v>306</v>
      </c>
      <c r="B361" s="36"/>
      <c r="C361" s="36"/>
      <c r="D361" s="36"/>
      <c r="E361" s="36"/>
      <c r="F361" s="36"/>
      <c r="G361" s="36"/>
      <c r="H361" s="36"/>
      <c r="I361" s="36"/>
      <c r="J361" s="36"/>
      <c r="K361" s="36"/>
    </row>
    <row r="362" spans="1:11" x14ac:dyDescent="0.25">
      <c r="A362" s="35" t="s">
        <v>810</v>
      </c>
      <c r="B362" s="58"/>
      <c r="C362" s="58"/>
      <c r="D362" s="58"/>
      <c r="E362" s="58"/>
      <c r="F362" s="58"/>
      <c r="G362" s="58"/>
      <c r="H362" s="58"/>
      <c r="I362" s="57">
        <v>0</v>
      </c>
      <c r="J362" s="57">
        <v>173231.76</v>
      </c>
      <c r="K362" s="57">
        <v>173231.76</v>
      </c>
    </row>
    <row r="363" spans="1:11" x14ac:dyDescent="0.25">
      <c r="A363" s="35" t="s">
        <v>811</v>
      </c>
      <c r="B363" s="15"/>
      <c r="C363" s="15"/>
      <c r="D363" s="15"/>
      <c r="E363" s="15"/>
      <c r="F363" s="15"/>
      <c r="G363" s="15"/>
      <c r="H363" s="15"/>
      <c r="I363" s="16">
        <v>11763.01</v>
      </c>
      <c r="J363" s="16">
        <v>369867.99</v>
      </c>
      <c r="K363" s="16">
        <v>381631</v>
      </c>
    </row>
    <row r="364" spans="1:11" x14ac:dyDescent="0.25">
      <c r="A364" s="14" t="s">
        <v>1343</v>
      </c>
      <c r="B364" s="15"/>
      <c r="C364" s="15"/>
      <c r="D364" s="15"/>
      <c r="E364" s="15"/>
      <c r="F364" s="15"/>
      <c r="G364" s="15"/>
      <c r="H364" s="15"/>
      <c r="I364" s="16">
        <v>11763.01</v>
      </c>
      <c r="J364" s="16">
        <v>543099.75</v>
      </c>
      <c r="K364" s="16">
        <v>554862.76</v>
      </c>
    </row>
    <row r="365" spans="1:11" x14ac:dyDescent="0.25">
      <c r="A365" s="39" t="s">
        <v>406</v>
      </c>
      <c r="B365" s="36"/>
      <c r="C365" s="36"/>
      <c r="D365" s="36"/>
      <c r="E365" s="36"/>
      <c r="F365" s="36"/>
      <c r="G365" s="36"/>
      <c r="H365" s="36"/>
      <c r="I365" s="36"/>
      <c r="J365" s="36"/>
      <c r="K365" s="36"/>
    </row>
    <row r="366" spans="1:11" x14ac:dyDescent="0.25">
      <c r="A366" s="35" t="s">
        <v>812</v>
      </c>
      <c r="B366" s="18"/>
      <c r="C366" s="18"/>
      <c r="D366" s="18"/>
      <c r="E366" s="18"/>
      <c r="F366" s="18"/>
      <c r="G366" s="18"/>
      <c r="H366" s="17">
        <v>57056.19</v>
      </c>
      <c r="I366" s="17">
        <v>3026.4</v>
      </c>
      <c r="J366" s="18"/>
      <c r="K366" s="17">
        <v>60082.590000000004</v>
      </c>
    </row>
    <row r="367" spans="1:11" x14ac:dyDescent="0.25">
      <c r="A367" s="14" t="s">
        <v>1344</v>
      </c>
      <c r="B367" s="15"/>
      <c r="C367" s="15"/>
      <c r="D367" s="15"/>
      <c r="E367" s="15"/>
      <c r="F367" s="15"/>
      <c r="G367" s="15"/>
      <c r="H367" s="16">
        <v>57056.19</v>
      </c>
      <c r="I367" s="16">
        <v>3026.4</v>
      </c>
      <c r="J367" s="15"/>
      <c r="K367" s="16">
        <v>60082.590000000004</v>
      </c>
    </row>
    <row r="368" spans="1:11" x14ac:dyDescent="0.25">
      <c r="A368" s="39" t="s">
        <v>407</v>
      </c>
      <c r="B368" s="36"/>
      <c r="C368" s="36"/>
      <c r="D368" s="36"/>
      <c r="E368" s="36"/>
      <c r="F368" s="36"/>
      <c r="G368" s="36"/>
      <c r="H368" s="36"/>
      <c r="I368" s="36"/>
      <c r="J368" s="36"/>
      <c r="K368" s="36"/>
    </row>
    <row r="369" spans="1:11" x14ac:dyDescent="0.25">
      <c r="A369" s="35" t="s">
        <v>778</v>
      </c>
      <c r="B369" s="18"/>
      <c r="C369" s="18"/>
      <c r="D369" s="18"/>
      <c r="E369" s="18"/>
      <c r="F369" s="18"/>
      <c r="G369" s="18"/>
      <c r="H369" s="17">
        <v>0</v>
      </c>
      <c r="I369" s="17">
        <v>48281.57</v>
      </c>
      <c r="J369" s="18"/>
      <c r="K369" s="17">
        <v>48281.57</v>
      </c>
    </row>
    <row r="370" spans="1:11" x14ac:dyDescent="0.25">
      <c r="A370" s="14" t="s">
        <v>1345</v>
      </c>
      <c r="B370" s="15"/>
      <c r="C370" s="15"/>
      <c r="D370" s="15"/>
      <c r="E370" s="15"/>
      <c r="F370" s="15"/>
      <c r="G370" s="15"/>
      <c r="H370" s="16">
        <v>0</v>
      </c>
      <c r="I370" s="16">
        <v>48281.57</v>
      </c>
      <c r="J370" s="15"/>
      <c r="K370" s="16">
        <v>48281.57</v>
      </c>
    </row>
    <row r="371" spans="1:11" x14ac:dyDescent="0.25">
      <c r="A371" s="39" t="s">
        <v>408</v>
      </c>
      <c r="B371" s="36"/>
      <c r="C371" s="36"/>
      <c r="D371" s="36"/>
      <c r="E371" s="36"/>
      <c r="F371" s="36"/>
      <c r="G371" s="36"/>
      <c r="H371" s="36"/>
      <c r="I371" s="36"/>
      <c r="J371" s="36"/>
      <c r="K371" s="36"/>
    </row>
    <row r="372" spans="1:11" x14ac:dyDescent="0.25">
      <c r="A372" s="35" t="s">
        <v>810</v>
      </c>
      <c r="B372" s="58"/>
      <c r="C372" s="58"/>
      <c r="D372" s="58"/>
      <c r="E372" s="58"/>
      <c r="F372" s="58"/>
      <c r="G372" s="58"/>
      <c r="H372" s="58"/>
      <c r="I372" s="57">
        <v>0</v>
      </c>
      <c r="J372" s="57">
        <v>61589.86</v>
      </c>
      <c r="K372" s="57">
        <v>61589.86</v>
      </c>
    </row>
    <row r="373" spans="1:11" x14ac:dyDescent="0.25">
      <c r="A373" s="35" t="s">
        <v>778</v>
      </c>
      <c r="B373" s="15"/>
      <c r="C373" s="15"/>
      <c r="D373" s="15"/>
      <c r="E373" s="15"/>
      <c r="F373" s="15"/>
      <c r="G373" s="15"/>
      <c r="H373" s="16">
        <v>10000</v>
      </c>
      <c r="I373" s="16">
        <v>388370.10000000003</v>
      </c>
      <c r="J373" s="16">
        <v>199296.77</v>
      </c>
      <c r="K373" s="16">
        <v>597666.87</v>
      </c>
    </row>
    <row r="374" spans="1:11" x14ac:dyDescent="0.25">
      <c r="A374" s="14" t="s">
        <v>1346</v>
      </c>
      <c r="B374" s="15"/>
      <c r="C374" s="15"/>
      <c r="D374" s="15"/>
      <c r="E374" s="15"/>
      <c r="F374" s="15"/>
      <c r="G374" s="15"/>
      <c r="H374" s="16">
        <v>10000</v>
      </c>
      <c r="I374" s="16">
        <v>388370.10000000003</v>
      </c>
      <c r="J374" s="16">
        <v>260886.63</v>
      </c>
      <c r="K374" s="16">
        <v>659256.73</v>
      </c>
    </row>
    <row r="375" spans="1:11" x14ac:dyDescent="0.25">
      <c r="A375" s="39" t="s">
        <v>409</v>
      </c>
      <c r="B375" s="36"/>
      <c r="C375" s="36"/>
      <c r="D375" s="36"/>
      <c r="E375" s="36"/>
      <c r="F375" s="36"/>
      <c r="G375" s="36"/>
      <c r="H375" s="36"/>
      <c r="I375" s="36"/>
      <c r="J375" s="36"/>
      <c r="K375" s="36"/>
    </row>
    <row r="376" spans="1:11" x14ac:dyDescent="0.25">
      <c r="A376" s="35" t="s">
        <v>813</v>
      </c>
      <c r="B376" s="18"/>
      <c r="C376" s="18"/>
      <c r="D376" s="18"/>
      <c r="E376" s="18"/>
      <c r="F376" s="18"/>
      <c r="G376" s="17">
        <v>69306.850000000006</v>
      </c>
      <c r="H376" s="18"/>
      <c r="I376" s="18"/>
      <c r="J376" s="18"/>
      <c r="K376" s="17">
        <v>69306.850000000006</v>
      </c>
    </row>
    <row r="377" spans="1:11" x14ac:dyDescent="0.25">
      <c r="A377" s="14" t="s">
        <v>1347</v>
      </c>
      <c r="B377" s="15"/>
      <c r="C377" s="15"/>
      <c r="D377" s="15"/>
      <c r="E377" s="15"/>
      <c r="F377" s="15"/>
      <c r="G377" s="16">
        <v>69306.850000000006</v>
      </c>
      <c r="H377" s="15"/>
      <c r="I377" s="15"/>
      <c r="J377" s="15"/>
      <c r="K377" s="16">
        <v>69306.850000000006</v>
      </c>
    </row>
    <row r="378" spans="1:11" x14ac:dyDescent="0.25">
      <c r="A378" s="39" t="s">
        <v>410</v>
      </c>
      <c r="B378" s="36"/>
      <c r="C378" s="36"/>
      <c r="D378" s="36"/>
      <c r="E378" s="36"/>
      <c r="F378" s="36"/>
      <c r="G378" s="36"/>
      <c r="H378" s="36"/>
      <c r="I378" s="36"/>
      <c r="J378" s="36"/>
      <c r="K378" s="36"/>
    </row>
    <row r="379" spans="1:11" x14ac:dyDescent="0.25">
      <c r="A379" s="35" t="s">
        <v>776</v>
      </c>
      <c r="B379" s="18"/>
      <c r="C379" s="18"/>
      <c r="D379" s="18"/>
      <c r="E379" s="18"/>
      <c r="F379" s="17">
        <v>-2.8421709430404007E-14</v>
      </c>
      <c r="G379" s="18"/>
      <c r="H379" s="18"/>
      <c r="I379" s="18"/>
      <c r="J379" s="18"/>
      <c r="K379" s="17">
        <v>-2.8421709430404007E-14</v>
      </c>
    </row>
    <row r="380" spans="1:11" x14ac:dyDescent="0.25">
      <c r="A380" s="14" t="s">
        <v>1348</v>
      </c>
      <c r="B380" s="15"/>
      <c r="C380" s="15"/>
      <c r="D380" s="15"/>
      <c r="E380" s="15"/>
      <c r="F380" s="16">
        <v>-2.8421709430404007E-14</v>
      </c>
      <c r="G380" s="15"/>
      <c r="H380" s="15"/>
      <c r="I380" s="15"/>
      <c r="J380" s="15"/>
      <c r="K380" s="16">
        <v>-2.8421709430404007E-14</v>
      </c>
    </row>
    <row r="381" spans="1:11" x14ac:dyDescent="0.25">
      <c r="A381" s="14" t="s">
        <v>9</v>
      </c>
      <c r="B381" s="19">
        <v>2483175.4499999993</v>
      </c>
      <c r="C381" s="19">
        <v>3680449.85</v>
      </c>
      <c r="D381" s="19">
        <v>5020974.9700000025</v>
      </c>
      <c r="E381" s="19">
        <v>4080783.6199999996</v>
      </c>
      <c r="F381" s="19">
        <v>4685210.46</v>
      </c>
      <c r="G381" s="19">
        <v>5814293.0500000007</v>
      </c>
      <c r="H381" s="19">
        <v>11421889.18</v>
      </c>
      <c r="I381" s="19">
        <v>3160525.419999999</v>
      </c>
      <c r="J381" s="19">
        <v>1714818.9400000002</v>
      </c>
      <c r="K381" s="19">
        <v>42062120.939999975</v>
      </c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x14ac:dyDescent="0.25">
      <c r="A429"/>
      <c r="B429"/>
      <c r="C429"/>
      <c r="D429"/>
      <c r="E429"/>
      <c r="F429"/>
      <c r="G429"/>
      <c r="H429"/>
      <c r="I429"/>
      <c r="J429"/>
      <c r="K429"/>
    </row>
    <row r="430" spans="1:11" x14ac:dyDescent="0.25">
      <c r="A430"/>
      <c r="B430"/>
      <c r="C430"/>
      <c r="D430"/>
      <c r="E430"/>
      <c r="F430"/>
      <c r="G430"/>
      <c r="H430"/>
      <c r="I430"/>
      <c r="J430"/>
      <c r="K430"/>
    </row>
    <row r="431" spans="1:11" x14ac:dyDescent="0.25">
      <c r="A431"/>
      <c r="B431"/>
      <c r="C431"/>
      <c r="D431"/>
      <c r="E431"/>
      <c r="F431"/>
      <c r="G431"/>
      <c r="H431"/>
      <c r="I431"/>
      <c r="J431"/>
      <c r="K431"/>
    </row>
    <row r="432" spans="1:11" x14ac:dyDescent="0.25">
      <c r="A432"/>
      <c r="B432"/>
      <c r="C432"/>
      <c r="D432"/>
      <c r="E432"/>
      <c r="F432"/>
      <c r="G432"/>
      <c r="H432"/>
      <c r="I432"/>
      <c r="J432"/>
      <c r="K432"/>
    </row>
    <row r="433" spans="1:11" x14ac:dyDescent="0.25">
      <c r="A433"/>
      <c r="B433"/>
      <c r="C433"/>
      <c r="D433"/>
      <c r="E433"/>
      <c r="F433"/>
      <c r="G433"/>
      <c r="H433"/>
      <c r="I433"/>
      <c r="J433"/>
      <c r="K433"/>
    </row>
    <row r="434" spans="1:11" x14ac:dyDescent="0.25">
      <c r="A434"/>
      <c r="B434"/>
      <c r="C434"/>
      <c r="D434"/>
      <c r="E434"/>
      <c r="F434"/>
      <c r="G434"/>
      <c r="H434"/>
      <c r="I434"/>
      <c r="J434"/>
      <c r="K434"/>
    </row>
    <row r="435" spans="1:11" x14ac:dyDescent="0.25">
      <c r="A435"/>
      <c r="B435"/>
      <c r="C435"/>
      <c r="D435"/>
      <c r="E435"/>
      <c r="F435"/>
      <c r="G435"/>
      <c r="H435"/>
      <c r="I435"/>
      <c r="J435"/>
      <c r="K435"/>
    </row>
    <row r="436" spans="1:11" x14ac:dyDescent="0.25">
      <c r="A436"/>
      <c r="B436"/>
      <c r="C436"/>
      <c r="D436"/>
      <c r="E436"/>
      <c r="F436"/>
      <c r="G436"/>
      <c r="H436"/>
      <c r="I436"/>
      <c r="J436"/>
      <c r="K436"/>
    </row>
    <row r="437" spans="1:11" x14ac:dyDescent="0.25">
      <c r="A437"/>
      <c r="B437"/>
      <c r="C437"/>
      <c r="D437"/>
      <c r="E437"/>
      <c r="F437"/>
      <c r="G437"/>
      <c r="H437"/>
      <c r="I437"/>
      <c r="J437"/>
      <c r="K437"/>
    </row>
    <row r="438" spans="1:11" x14ac:dyDescent="0.25">
      <c r="A438"/>
      <c r="B438"/>
      <c r="C438"/>
      <c r="D438"/>
      <c r="E438"/>
      <c r="F438"/>
      <c r="G438"/>
      <c r="H438"/>
      <c r="I438"/>
      <c r="J438"/>
      <c r="K438"/>
    </row>
    <row r="439" spans="1:11" x14ac:dyDescent="0.25">
      <c r="A439"/>
      <c r="B439"/>
      <c r="C439"/>
      <c r="D439"/>
      <c r="E439"/>
      <c r="F439"/>
      <c r="G439"/>
      <c r="H439"/>
      <c r="I439"/>
      <c r="J439"/>
      <c r="K439"/>
    </row>
    <row r="440" spans="1:11" x14ac:dyDescent="0.25">
      <c r="A440"/>
      <c r="B440"/>
      <c r="C440"/>
      <c r="D440"/>
      <c r="E440"/>
      <c r="F440"/>
      <c r="G440"/>
      <c r="H440"/>
      <c r="I440"/>
      <c r="J440"/>
      <c r="K440"/>
    </row>
    <row r="441" spans="1:11" x14ac:dyDescent="0.25">
      <c r="A441"/>
      <c r="B441"/>
      <c r="C441"/>
      <c r="D441"/>
      <c r="E441"/>
      <c r="F441"/>
      <c r="G441"/>
      <c r="H441"/>
      <c r="I441"/>
      <c r="J441"/>
      <c r="K441"/>
    </row>
    <row r="442" spans="1:11" x14ac:dyDescent="0.25">
      <c r="A442"/>
      <c r="B442"/>
      <c r="C442"/>
      <c r="D442"/>
      <c r="E442"/>
      <c r="F442"/>
      <c r="G442"/>
      <c r="H442"/>
      <c r="I442"/>
      <c r="J442"/>
      <c r="K442"/>
    </row>
    <row r="443" spans="1:11" x14ac:dyDescent="0.25">
      <c r="A443"/>
      <c r="B443"/>
      <c r="C443"/>
      <c r="D443"/>
      <c r="E443"/>
      <c r="F443"/>
      <c r="G443"/>
      <c r="H443"/>
      <c r="I443"/>
      <c r="J443"/>
      <c r="K443"/>
    </row>
    <row r="444" spans="1:11" x14ac:dyDescent="0.25">
      <c r="A444"/>
      <c r="B444"/>
      <c r="C444"/>
      <c r="D444"/>
      <c r="E444"/>
      <c r="F444"/>
      <c r="G444"/>
      <c r="H444"/>
      <c r="I444"/>
      <c r="J444"/>
      <c r="K444"/>
    </row>
    <row r="445" spans="1:11" x14ac:dyDescent="0.25">
      <c r="A445"/>
      <c r="B445"/>
      <c r="C445"/>
      <c r="D445"/>
      <c r="E445"/>
      <c r="F445"/>
      <c r="G445"/>
      <c r="H445"/>
      <c r="I445"/>
      <c r="J445"/>
      <c r="K445"/>
    </row>
    <row r="446" spans="1:11" x14ac:dyDescent="0.25">
      <c r="A446"/>
      <c r="B446"/>
      <c r="C446"/>
      <c r="D446"/>
      <c r="E446"/>
      <c r="F446"/>
      <c r="G446"/>
      <c r="H446"/>
      <c r="I446"/>
      <c r="J446"/>
      <c r="K446"/>
    </row>
    <row r="447" spans="1:11" x14ac:dyDescent="0.25">
      <c r="A447"/>
      <c r="B447"/>
      <c r="C447"/>
      <c r="D447"/>
      <c r="E447"/>
      <c r="F447"/>
      <c r="G447"/>
      <c r="H447"/>
      <c r="I447"/>
      <c r="J447"/>
      <c r="K447"/>
    </row>
    <row r="448" spans="1:11" x14ac:dyDescent="0.25">
      <c r="A448"/>
      <c r="B448"/>
      <c r="C448"/>
      <c r="D448"/>
      <c r="E448"/>
      <c r="F448"/>
      <c r="G448"/>
      <c r="H448"/>
      <c r="I448"/>
      <c r="J448"/>
      <c r="K448"/>
    </row>
    <row r="449" spans="1:11" x14ac:dyDescent="0.25">
      <c r="A449"/>
      <c r="B449"/>
      <c r="C449"/>
      <c r="D449"/>
      <c r="E449"/>
      <c r="F449"/>
      <c r="G449"/>
      <c r="H449"/>
      <c r="I449"/>
      <c r="J449"/>
      <c r="K449"/>
    </row>
    <row r="450" spans="1:11" x14ac:dyDescent="0.25">
      <c r="A450"/>
      <c r="B450"/>
      <c r="C450"/>
      <c r="D450"/>
      <c r="E450"/>
      <c r="F450"/>
      <c r="G450"/>
      <c r="H450"/>
      <c r="I450"/>
      <c r="J450"/>
      <c r="K450"/>
    </row>
    <row r="451" spans="1:11" x14ac:dyDescent="0.25">
      <c r="A451"/>
      <c r="B451"/>
      <c r="C451"/>
      <c r="D451"/>
      <c r="E451"/>
      <c r="F451"/>
      <c r="G451"/>
      <c r="H451"/>
      <c r="I451"/>
      <c r="J451"/>
      <c r="K451"/>
    </row>
    <row r="452" spans="1:11" x14ac:dyDescent="0.25">
      <c r="A452"/>
      <c r="B452"/>
      <c r="C452"/>
      <c r="D452"/>
      <c r="E452"/>
      <c r="F452"/>
      <c r="G452"/>
      <c r="H452"/>
      <c r="I452"/>
      <c r="J452"/>
      <c r="K452"/>
    </row>
    <row r="453" spans="1:11" x14ac:dyDescent="0.25">
      <c r="A453"/>
      <c r="B453"/>
      <c r="C453"/>
      <c r="D453"/>
      <c r="E453"/>
      <c r="F453"/>
      <c r="G453"/>
      <c r="H453"/>
      <c r="I453"/>
      <c r="J453"/>
      <c r="K453"/>
    </row>
    <row r="454" spans="1:11" x14ac:dyDescent="0.25">
      <c r="A454"/>
      <c r="B454"/>
      <c r="C454"/>
      <c r="D454"/>
      <c r="E454"/>
      <c r="F454"/>
      <c r="G454"/>
      <c r="H454"/>
      <c r="I454"/>
      <c r="J454"/>
      <c r="K454"/>
    </row>
    <row r="455" spans="1:11" x14ac:dyDescent="0.25">
      <c r="A455"/>
      <c r="B455"/>
      <c r="C455"/>
      <c r="D455"/>
      <c r="E455"/>
      <c r="F455"/>
      <c r="G455"/>
      <c r="H455"/>
      <c r="I455"/>
      <c r="J455"/>
      <c r="K455"/>
    </row>
    <row r="456" spans="1:11" x14ac:dyDescent="0.25">
      <c r="A456"/>
      <c r="B456"/>
      <c r="C456"/>
      <c r="D456"/>
      <c r="E456"/>
      <c r="F456"/>
      <c r="G456"/>
      <c r="H456"/>
      <c r="I456"/>
      <c r="J456"/>
      <c r="K456"/>
    </row>
    <row r="457" spans="1:11" x14ac:dyDescent="0.25">
      <c r="A457"/>
      <c r="B457"/>
      <c r="C457"/>
      <c r="D457"/>
      <c r="E457"/>
      <c r="F457"/>
      <c r="G457"/>
      <c r="H457"/>
      <c r="I457"/>
      <c r="J457"/>
      <c r="K457"/>
    </row>
    <row r="458" spans="1:11" x14ac:dyDescent="0.25">
      <c r="A458"/>
      <c r="B458"/>
      <c r="C458"/>
      <c r="D458"/>
      <c r="E458"/>
      <c r="F458"/>
      <c r="G458"/>
      <c r="H458"/>
      <c r="I458"/>
      <c r="J458"/>
      <c r="K458"/>
    </row>
    <row r="459" spans="1:11" x14ac:dyDescent="0.25">
      <c r="A459"/>
      <c r="B459"/>
      <c r="C459"/>
      <c r="D459"/>
      <c r="E459"/>
      <c r="F459"/>
      <c r="G459"/>
      <c r="H459"/>
      <c r="I459"/>
      <c r="J459"/>
      <c r="K459"/>
    </row>
    <row r="460" spans="1:11" x14ac:dyDescent="0.25">
      <c r="A460"/>
      <c r="B460"/>
      <c r="C460"/>
      <c r="D460"/>
      <c r="E460"/>
      <c r="F460"/>
      <c r="G460"/>
      <c r="H460"/>
      <c r="I460"/>
      <c r="J460"/>
      <c r="K460"/>
    </row>
    <row r="461" spans="1:11" x14ac:dyDescent="0.25">
      <c r="A461"/>
      <c r="B461"/>
      <c r="C461"/>
      <c r="D461"/>
      <c r="E461"/>
      <c r="F461"/>
      <c r="G461"/>
      <c r="H461"/>
      <c r="I461"/>
      <c r="J461"/>
      <c r="K461"/>
    </row>
    <row r="462" spans="1:11" x14ac:dyDescent="0.25">
      <c r="A462"/>
      <c r="B462"/>
      <c r="C462"/>
      <c r="D462"/>
      <c r="E462"/>
      <c r="F462"/>
      <c r="G462"/>
      <c r="H462"/>
      <c r="I462"/>
      <c r="J462"/>
      <c r="K462"/>
    </row>
    <row r="463" spans="1:11" x14ac:dyDescent="0.25">
      <c r="A463"/>
      <c r="B463"/>
      <c r="C463"/>
      <c r="D463"/>
      <c r="E463"/>
      <c r="F463"/>
      <c r="G463"/>
      <c r="H463"/>
      <c r="I463"/>
      <c r="J463"/>
      <c r="K463"/>
    </row>
    <row r="464" spans="1:11" x14ac:dyDescent="0.25">
      <c r="A464"/>
      <c r="B464"/>
      <c r="C464"/>
      <c r="D464"/>
      <c r="E464"/>
      <c r="F464"/>
      <c r="G464"/>
      <c r="H464"/>
      <c r="I464"/>
      <c r="J464"/>
      <c r="K464"/>
    </row>
    <row r="465" spans="1:11" x14ac:dyDescent="0.25">
      <c r="A465"/>
      <c r="B465"/>
      <c r="C465"/>
      <c r="D465"/>
      <c r="E465"/>
      <c r="F465"/>
      <c r="G465"/>
      <c r="H465"/>
      <c r="I465"/>
      <c r="J465"/>
      <c r="K465"/>
    </row>
    <row r="466" spans="1:11" x14ac:dyDescent="0.25">
      <c r="A466"/>
      <c r="B466"/>
      <c r="C466"/>
      <c r="D466"/>
      <c r="E466"/>
      <c r="F466"/>
      <c r="G466"/>
      <c r="H466"/>
      <c r="I466"/>
      <c r="J466"/>
      <c r="K466"/>
    </row>
    <row r="467" spans="1:11" x14ac:dyDescent="0.25">
      <c r="A467"/>
      <c r="B467"/>
      <c r="C467"/>
      <c r="D467"/>
      <c r="E467"/>
      <c r="F467"/>
      <c r="G467"/>
      <c r="H467"/>
      <c r="I467"/>
      <c r="J467"/>
      <c r="K467"/>
    </row>
    <row r="468" spans="1:11" x14ac:dyDescent="0.25">
      <c r="A468"/>
      <c r="B468"/>
      <c r="C468"/>
      <c r="D468"/>
      <c r="E468"/>
      <c r="F468"/>
      <c r="G468"/>
      <c r="H468"/>
      <c r="I468"/>
      <c r="J468"/>
      <c r="K468"/>
    </row>
    <row r="469" spans="1:11" x14ac:dyDescent="0.25">
      <c r="A469"/>
      <c r="B469"/>
      <c r="C469"/>
      <c r="D469"/>
      <c r="E469"/>
      <c r="F469"/>
      <c r="G469"/>
      <c r="H469"/>
      <c r="I469"/>
      <c r="J469"/>
      <c r="K469"/>
    </row>
    <row r="470" spans="1:11" x14ac:dyDescent="0.25">
      <c r="A470"/>
      <c r="B470"/>
      <c r="C470"/>
      <c r="D470"/>
      <c r="E470"/>
      <c r="F470"/>
      <c r="G470"/>
      <c r="H470"/>
      <c r="I470"/>
      <c r="J470"/>
      <c r="K470"/>
    </row>
    <row r="471" spans="1:11" x14ac:dyDescent="0.25">
      <c r="A471"/>
      <c r="B471"/>
      <c r="C471"/>
      <c r="D471"/>
      <c r="E471"/>
      <c r="F471"/>
      <c r="G471"/>
      <c r="H471"/>
      <c r="I471"/>
      <c r="J471"/>
      <c r="K471"/>
    </row>
    <row r="472" spans="1:11" x14ac:dyDescent="0.25">
      <c r="A472"/>
      <c r="B472"/>
      <c r="C472"/>
      <c r="D472"/>
      <c r="E472"/>
      <c r="F472"/>
      <c r="G472"/>
      <c r="H472"/>
      <c r="I472"/>
      <c r="J472"/>
      <c r="K472"/>
    </row>
    <row r="473" spans="1:11" x14ac:dyDescent="0.25">
      <c r="A473"/>
      <c r="B473"/>
      <c r="C473"/>
      <c r="D473"/>
      <c r="E473"/>
      <c r="F473"/>
      <c r="G473"/>
      <c r="H473"/>
      <c r="I473"/>
      <c r="J473"/>
      <c r="K473"/>
    </row>
    <row r="474" spans="1:11" x14ac:dyDescent="0.25">
      <c r="A474"/>
      <c r="B474"/>
      <c r="C474"/>
      <c r="D474"/>
      <c r="E474"/>
      <c r="F474"/>
      <c r="G474"/>
      <c r="H474"/>
      <c r="I474"/>
      <c r="J474"/>
      <c r="K474"/>
    </row>
    <row r="475" spans="1:11" x14ac:dyDescent="0.25">
      <c r="A475"/>
      <c r="B475"/>
      <c r="C475"/>
      <c r="D475"/>
      <c r="E475"/>
      <c r="F475"/>
      <c r="G475"/>
      <c r="H475"/>
      <c r="I475"/>
      <c r="J475"/>
      <c r="K475"/>
    </row>
    <row r="476" spans="1:11" x14ac:dyDescent="0.25">
      <c r="A476"/>
      <c r="B476"/>
      <c r="C476"/>
      <c r="D476"/>
      <c r="E476"/>
      <c r="F476"/>
      <c r="G476"/>
      <c r="H476"/>
      <c r="I476"/>
      <c r="J476"/>
      <c r="K476"/>
    </row>
    <row r="477" spans="1:11" x14ac:dyDescent="0.25">
      <c r="A477"/>
      <c r="B477"/>
      <c r="C477"/>
      <c r="D477"/>
      <c r="E477"/>
      <c r="F477"/>
      <c r="G477"/>
      <c r="H477"/>
      <c r="I477"/>
      <c r="J477"/>
      <c r="K477"/>
    </row>
    <row r="478" spans="1:11" x14ac:dyDescent="0.25">
      <c r="A478"/>
      <c r="B478"/>
      <c r="C478"/>
      <c r="D478"/>
      <c r="E478"/>
      <c r="F478"/>
      <c r="G478"/>
      <c r="H478"/>
      <c r="I478"/>
      <c r="J478"/>
      <c r="K478"/>
    </row>
    <row r="479" spans="1:11" x14ac:dyDescent="0.25">
      <c r="A479"/>
      <c r="B479"/>
      <c r="C479"/>
      <c r="D479"/>
      <c r="E479"/>
      <c r="F479"/>
      <c r="G479"/>
      <c r="H479"/>
      <c r="I479"/>
      <c r="J479"/>
      <c r="K479"/>
    </row>
    <row r="480" spans="1:11" x14ac:dyDescent="0.25">
      <c r="A480"/>
      <c r="B480"/>
      <c r="C480"/>
      <c r="D480"/>
      <c r="E480"/>
      <c r="F480"/>
      <c r="G480"/>
      <c r="H480"/>
      <c r="I480"/>
      <c r="J480"/>
      <c r="K480"/>
    </row>
    <row r="481" spans="1:11" x14ac:dyDescent="0.25">
      <c r="A481"/>
      <c r="B481"/>
      <c r="C481"/>
      <c r="D481"/>
      <c r="E481"/>
      <c r="F481"/>
      <c r="G481"/>
      <c r="H481"/>
      <c r="I481"/>
      <c r="J481"/>
      <c r="K481"/>
    </row>
    <row r="482" spans="1:11" x14ac:dyDescent="0.25">
      <c r="A482"/>
      <c r="B482"/>
      <c r="C482"/>
      <c r="D482"/>
      <c r="E482"/>
      <c r="F482"/>
      <c r="G482"/>
      <c r="H482"/>
      <c r="I482"/>
      <c r="J482"/>
      <c r="K482"/>
    </row>
    <row r="483" spans="1:11" x14ac:dyDescent="0.25">
      <c r="A483"/>
      <c r="B483"/>
      <c r="C483"/>
      <c r="D483"/>
      <c r="E483"/>
      <c r="F483"/>
      <c r="G483"/>
      <c r="H483"/>
      <c r="I483"/>
      <c r="J483"/>
      <c r="K483"/>
    </row>
    <row r="484" spans="1:11" x14ac:dyDescent="0.25">
      <c r="A484"/>
      <c r="B484"/>
      <c r="C484"/>
      <c r="D484"/>
      <c r="E484"/>
      <c r="F484"/>
      <c r="G484"/>
      <c r="H484"/>
      <c r="I484"/>
      <c r="J484"/>
      <c r="K484"/>
    </row>
    <row r="485" spans="1:11" x14ac:dyDescent="0.25">
      <c r="A485"/>
      <c r="B485"/>
      <c r="C485"/>
      <c r="D485"/>
      <c r="E485"/>
      <c r="F485"/>
      <c r="G485"/>
      <c r="H485"/>
      <c r="I485"/>
      <c r="J485"/>
      <c r="K485"/>
    </row>
    <row r="486" spans="1:11" x14ac:dyDescent="0.25">
      <c r="A486"/>
      <c r="B486"/>
      <c r="C486"/>
      <c r="D486"/>
      <c r="E486"/>
      <c r="F486"/>
      <c r="G486"/>
      <c r="H486"/>
      <c r="I486"/>
      <c r="J486"/>
      <c r="K486"/>
    </row>
    <row r="487" spans="1:11" x14ac:dyDescent="0.25">
      <c r="A487"/>
      <c r="B487"/>
      <c r="C487"/>
      <c r="D487"/>
      <c r="E487"/>
      <c r="F487"/>
      <c r="G487"/>
      <c r="H487"/>
      <c r="I487"/>
      <c r="J487"/>
      <c r="K487"/>
    </row>
    <row r="488" spans="1:11" x14ac:dyDescent="0.25">
      <c r="A488"/>
      <c r="B488"/>
      <c r="C488"/>
      <c r="D488"/>
      <c r="E488"/>
      <c r="F488"/>
      <c r="G488"/>
      <c r="H488"/>
      <c r="I488"/>
      <c r="J488"/>
      <c r="K488"/>
    </row>
    <row r="489" spans="1:11" x14ac:dyDescent="0.25">
      <c r="A489"/>
      <c r="B489"/>
      <c r="C489"/>
      <c r="D489"/>
      <c r="E489"/>
      <c r="F489"/>
      <c r="G489"/>
      <c r="H489"/>
      <c r="I489"/>
      <c r="J489"/>
      <c r="K489"/>
    </row>
    <row r="490" spans="1:11" x14ac:dyDescent="0.25">
      <c r="A490"/>
      <c r="B490"/>
      <c r="C490"/>
      <c r="D490"/>
      <c r="E490"/>
      <c r="F490"/>
      <c r="G490"/>
      <c r="H490"/>
      <c r="I490"/>
      <c r="J490"/>
      <c r="K490"/>
    </row>
    <row r="491" spans="1:11" x14ac:dyDescent="0.25">
      <c r="A491"/>
      <c r="B491"/>
      <c r="C491"/>
      <c r="D491"/>
      <c r="E491"/>
      <c r="F491"/>
      <c r="G491"/>
      <c r="H491"/>
      <c r="I491"/>
      <c r="J491"/>
      <c r="K491"/>
    </row>
    <row r="492" spans="1:11" x14ac:dyDescent="0.25">
      <c r="A492"/>
      <c r="B492"/>
      <c r="C492"/>
      <c r="D492"/>
      <c r="E492"/>
      <c r="F492"/>
      <c r="G492"/>
      <c r="H492"/>
      <c r="I492"/>
      <c r="J492"/>
      <c r="K492"/>
    </row>
    <row r="493" spans="1:11" x14ac:dyDescent="0.25">
      <c r="A493"/>
      <c r="B493"/>
      <c r="C493"/>
      <c r="D493"/>
      <c r="E493"/>
      <c r="F493"/>
      <c r="G493"/>
      <c r="H493"/>
      <c r="I493"/>
      <c r="J493"/>
      <c r="K493"/>
    </row>
    <row r="494" spans="1:11" x14ac:dyDescent="0.25">
      <c r="A494"/>
      <c r="B494"/>
      <c r="C494"/>
      <c r="D494"/>
      <c r="E494"/>
      <c r="F494"/>
      <c r="G494"/>
      <c r="H494"/>
      <c r="I494"/>
      <c r="J494"/>
      <c r="K494"/>
    </row>
    <row r="495" spans="1:11" x14ac:dyDescent="0.25">
      <c r="A495"/>
      <c r="B495"/>
      <c r="C495"/>
      <c r="D495"/>
      <c r="E495"/>
      <c r="F495"/>
      <c r="G495"/>
      <c r="H495"/>
      <c r="I495"/>
      <c r="J495"/>
      <c r="K495"/>
    </row>
    <row r="496" spans="1:11" x14ac:dyDescent="0.25">
      <c r="A496"/>
      <c r="B496"/>
      <c r="C496"/>
      <c r="D496"/>
      <c r="E496"/>
      <c r="F496"/>
      <c r="G496"/>
      <c r="H496"/>
      <c r="I496"/>
      <c r="J496"/>
      <c r="K496"/>
    </row>
    <row r="497" spans="1:11" x14ac:dyDescent="0.25">
      <c r="A497"/>
      <c r="B497"/>
      <c r="C497"/>
      <c r="D497"/>
      <c r="E497"/>
      <c r="F497"/>
      <c r="G497"/>
      <c r="H497"/>
      <c r="I497"/>
      <c r="J497"/>
      <c r="K497"/>
    </row>
    <row r="498" spans="1:11" x14ac:dyDescent="0.25">
      <c r="A498"/>
      <c r="B498"/>
      <c r="C498"/>
      <c r="D498"/>
      <c r="E498"/>
      <c r="F498"/>
      <c r="G498"/>
      <c r="H498"/>
      <c r="I498"/>
      <c r="J498"/>
      <c r="K498"/>
    </row>
    <row r="499" spans="1:11" x14ac:dyDescent="0.25">
      <c r="A499"/>
      <c r="B499"/>
      <c r="C499"/>
      <c r="D499"/>
      <c r="E499"/>
      <c r="F499"/>
      <c r="G499"/>
      <c r="H499"/>
      <c r="I499"/>
      <c r="J499"/>
      <c r="K499"/>
    </row>
    <row r="500" spans="1:11" x14ac:dyDescent="0.25">
      <c r="A500"/>
      <c r="B500"/>
      <c r="C500"/>
      <c r="D500"/>
      <c r="E500"/>
      <c r="F500"/>
      <c r="G500"/>
      <c r="H500"/>
      <c r="I500"/>
      <c r="J500"/>
      <c r="K500"/>
    </row>
    <row r="501" spans="1:11" x14ac:dyDescent="0.25">
      <c r="A501"/>
      <c r="B501"/>
      <c r="C501"/>
      <c r="D501"/>
      <c r="E501"/>
      <c r="F501"/>
      <c r="G501"/>
      <c r="H501"/>
      <c r="I501"/>
      <c r="J501"/>
      <c r="K501"/>
    </row>
    <row r="502" spans="1:11" x14ac:dyDescent="0.25">
      <c r="A502"/>
      <c r="B502"/>
      <c r="C502"/>
      <c r="D502"/>
      <c r="E502"/>
      <c r="F502"/>
      <c r="G502"/>
      <c r="H502"/>
      <c r="I502"/>
      <c r="J502"/>
      <c r="K502"/>
    </row>
    <row r="503" spans="1:11" x14ac:dyDescent="0.25">
      <c r="A503"/>
      <c r="B503"/>
      <c r="C503"/>
      <c r="D503"/>
      <c r="E503"/>
      <c r="F503"/>
      <c r="G503"/>
      <c r="H503"/>
      <c r="I503"/>
      <c r="J503"/>
      <c r="K503"/>
    </row>
    <row r="504" spans="1:11" x14ac:dyDescent="0.25">
      <c r="A504"/>
      <c r="B504"/>
      <c r="C504"/>
      <c r="D504"/>
      <c r="E504"/>
      <c r="F504"/>
      <c r="G504"/>
      <c r="H504"/>
      <c r="I504"/>
      <c r="J504"/>
      <c r="K504"/>
    </row>
    <row r="505" spans="1:11" x14ac:dyDescent="0.25">
      <c r="A505"/>
      <c r="B505"/>
      <c r="C505"/>
      <c r="D505"/>
      <c r="E505"/>
      <c r="F505"/>
      <c r="G505"/>
      <c r="H505"/>
      <c r="I505"/>
      <c r="J505"/>
      <c r="K505"/>
    </row>
    <row r="506" spans="1:11" x14ac:dyDescent="0.25">
      <c r="A506"/>
      <c r="B506"/>
      <c r="C506"/>
      <c r="D506"/>
      <c r="E506"/>
      <c r="F506"/>
      <c r="G506"/>
      <c r="H506"/>
      <c r="I506"/>
      <c r="J506"/>
      <c r="K506"/>
    </row>
    <row r="507" spans="1:11" x14ac:dyDescent="0.25">
      <c r="A507"/>
      <c r="B507"/>
      <c r="C507"/>
      <c r="D507"/>
      <c r="E507"/>
      <c r="F507"/>
      <c r="G507"/>
      <c r="H507"/>
      <c r="I507"/>
      <c r="J507"/>
      <c r="K507"/>
    </row>
    <row r="508" spans="1:11" x14ac:dyDescent="0.25">
      <c r="A508"/>
      <c r="B508"/>
      <c r="C508"/>
      <c r="D508"/>
      <c r="E508"/>
      <c r="F508"/>
      <c r="G508"/>
      <c r="H508"/>
      <c r="I508"/>
      <c r="J508"/>
      <c r="K508"/>
    </row>
    <row r="509" spans="1:11" x14ac:dyDescent="0.25">
      <c r="A509"/>
      <c r="B509"/>
      <c r="C509"/>
      <c r="D509"/>
      <c r="E509"/>
      <c r="F509"/>
      <c r="G509"/>
      <c r="H509"/>
      <c r="I509"/>
      <c r="J509"/>
      <c r="K509"/>
    </row>
    <row r="510" spans="1:11" x14ac:dyDescent="0.25">
      <c r="A510"/>
      <c r="B510"/>
      <c r="C510"/>
      <c r="D510"/>
      <c r="E510"/>
      <c r="F510"/>
      <c r="G510"/>
      <c r="H510"/>
      <c r="I510"/>
      <c r="J510"/>
      <c r="K510"/>
    </row>
    <row r="511" spans="1:11" x14ac:dyDescent="0.25">
      <c r="A511"/>
      <c r="B511"/>
      <c r="C511"/>
      <c r="D511"/>
      <c r="E511"/>
      <c r="F511"/>
      <c r="G511"/>
      <c r="H511"/>
      <c r="I511"/>
      <c r="J511"/>
      <c r="K511"/>
    </row>
    <row r="512" spans="1:11" x14ac:dyDescent="0.25">
      <c r="A512"/>
      <c r="B512"/>
      <c r="C512"/>
      <c r="D512"/>
      <c r="E512"/>
      <c r="F512"/>
      <c r="G512"/>
      <c r="H512"/>
      <c r="I512"/>
      <c r="J512"/>
      <c r="K512"/>
    </row>
    <row r="513" spans="1:11" x14ac:dyDescent="0.25">
      <c r="A513"/>
      <c r="B513"/>
      <c r="C513"/>
      <c r="D513"/>
      <c r="E513"/>
      <c r="F513"/>
      <c r="G513"/>
      <c r="H513"/>
      <c r="I513"/>
      <c r="J513"/>
      <c r="K513"/>
    </row>
    <row r="514" spans="1:11" x14ac:dyDescent="0.25">
      <c r="A514"/>
      <c r="B514"/>
      <c r="C514"/>
      <c r="D514"/>
      <c r="E514"/>
      <c r="F514"/>
      <c r="G514"/>
      <c r="H514"/>
      <c r="I514"/>
      <c r="J514"/>
      <c r="K514"/>
    </row>
    <row r="515" spans="1:11" x14ac:dyDescent="0.25">
      <c r="A515"/>
      <c r="B515"/>
      <c r="C515"/>
      <c r="D515"/>
      <c r="E515"/>
      <c r="F515"/>
      <c r="G515"/>
      <c r="H515"/>
      <c r="I515"/>
      <c r="J515"/>
      <c r="K515"/>
    </row>
    <row r="516" spans="1:11" x14ac:dyDescent="0.25">
      <c r="A516"/>
      <c r="B516"/>
      <c r="C516"/>
      <c r="D516"/>
      <c r="E516"/>
      <c r="F516"/>
      <c r="G516"/>
      <c r="H516"/>
      <c r="I516"/>
      <c r="J516"/>
      <c r="K516"/>
    </row>
    <row r="517" spans="1:11" x14ac:dyDescent="0.25">
      <c r="A517"/>
      <c r="B517"/>
      <c r="C517"/>
      <c r="D517"/>
      <c r="E517"/>
      <c r="F517"/>
      <c r="G517"/>
      <c r="H517"/>
      <c r="I517"/>
      <c r="J517"/>
      <c r="K517"/>
    </row>
    <row r="518" spans="1:11" x14ac:dyDescent="0.25">
      <c r="A518"/>
      <c r="B518"/>
      <c r="C518"/>
      <c r="D518"/>
      <c r="E518"/>
      <c r="F518"/>
      <c r="G518"/>
      <c r="H518"/>
      <c r="I518"/>
      <c r="J518"/>
      <c r="K518"/>
    </row>
    <row r="519" spans="1:11" x14ac:dyDescent="0.25">
      <c r="A519"/>
      <c r="B519"/>
      <c r="C519"/>
      <c r="D519"/>
      <c r="E519"/>
      <c r="F519"/>
      <c r="G519"/>
      <c r="H519"/>
      <c r="I519"/>
      <c r="J519"/>
      <c r="K519"/>
    </row>
    <row r="520" spans="1:11" x14ac:dyDescent="0.25">
      <c r="A520"/>
      <c r="B520"/>
      <c r="C520"/>
      <c r="D520"/>
      <c r="E520"/>
      <c r="F520"/>
      <c r="G520"/>
      <c r="H520"/>
      <c r="I520"/>
      <c r="J520"/>
      <c r="K520"/>
    </row>
    <row r="521" spans="1:11" x14ac:dyDescent="0.25">
      <c r="A521"/>
      <c r="B521"/>
      <c r="C521"/>
      <c r="D521"/>
      <c r="E521"/>
      <c r="F521"/>
      <c r="G521"/>
      <c r="H521"/>
      <c r="I521"/>
      <c r="J521"/>
      <c r="K521"/>
    </row>
    <row r="522" spans="1:11" x14ac:dyDescent="0.25">
      <c r="A522"/>
      <c r="B522"/>
      <c r="C522"/>
      <c r="D522"/>
      <c r="E522"/>
      <c r="F522"/>
      <c r="G522"/>
      <c r="H522"/>
      <c r="I522"/>
      <c r="J522"/>
      <c r="K522"/>
    </row>
    <row r="523" spans="1:11" x14ac:dyDescent="0.25">
      <c r="A523"/>
      <c r="B523"/>
      <c r="C523"/>
      <c r="D523"/>
      <c r="E523"/>
      <c r="F523"/>
      <c r="G523"/>
      <c r="H523"/>
      <c r="I523"/>
      <c r="J523"/>
      <c r="K523"/>
    </row>
    <row r="524" spans="1:11" x14ac:dyDescent="0.25">
      <c r="A524"/>
      <c r="B524"/>
      <c r="C524"/>
      <c r="D524"/>
      <c r="E524"/>
      <c r="F524"/>
      <c r="G524"/>
      <c r="H524"/>
      <c r="I524"/>
      <c r="J524"/>
      <c r="K524"/>
    </row>
    <row r="525" spans="1:11" x14ac:dyDescent="0.25">
      <c r="A525"/>
      <c r="B525"/>
      <c r="C525"/>
      <c r="D525"/>
      <c r="E525"/>
      <c r="F525"/>
      <c r="G525"/>
      <c r="H525"/>
      <c r="I525"/>
      <c r="J525"/>
      <c r="K525"/>
    </row>
    <row r="526" spans="1:11" x14ac:dyDescent="0.25">
      <c r="A526"/>
      <c r="B526"/>
      <c r="C526"/>
      <c r="D526"/>
      <c r="E526"/>
      <c r="F526"/>
      <c r="G526"/>
      <c r="H526"/>
      <c r="I526"/>
      <c r="J526"/>
      <c r="K526"/>
    </row>
    <row r="527" spans="1:11" x14ac:dyDescent="0.25">
      <c r="A527"/>
      <c r="B527"/>
      <c r="C527"/>
      <c r="D527"/>
      <c r="E527"/>
      <c r="F527"/>
      <c r="G527"/>
      <c r="H527"/>
      <c r="I527"/>
      <c r="J527"/>
      <c r="K527"/>
    </row>
    <row r="528" spans="1:11" x14ac:dyDescent="0.25">
      <c r="A528"/>
      <c r="B528"/>
      <c r="C528"/>
      <c r="D528"/>
      <c r="E528"/>
      <c r="F528"/>
      <c r="G528"/>
      <c r="H528"/>
      <c r="I528"/>
      <c r="J528"/>
      <c r="K528"/>
    </row>
    <row r="529" spans="1:11" x14ac:dyDescent="0.25">
      <c r="A529"/>
      <c r="B529"/>
      <c r="C529"/>
      <c r="D529"/>
      <c r="E529"/>
      <c r="F529"/>
      <c r="G529"/>
      <c r="H529"/>
      <c r="I529"/>
      <c r="J529"/>
      <c r="K529"/>
    </row>
    <row r="530" spans="1:11" x14ac:dyDescent="0.25">
      <c r="A530"/>
      <c r="B530"/>
      <c r="C530"/>
      <c r="D530"/>
      <c r="E530"/>
      <c r="F530"/>
      <c r="G530"/>
      <c r="H530"/>
      <c r="I530"/>
      <c r="J530"/>
      <c r="K530"/>
    </row>
    <row r="531" spans="1:11" x14ac:dyDescent="0.25">
      <c r="A531"/>
      <c r="B531"/>
      <c r="C531"/>
      <c r="D531"/>
      <c r="E531"/>
      <c r="F531"/>
      <c r="G531"/>
      <c r="H531"/>
      <c r="I531"/>
      <c r="J531"/>
      <c r="K531"/>
    </row>
    <row r="532" spans="1:11" x14ac:dyDescent="0.25">
      <c r="A532"/>
      <c r="B532"/>
      <c r="C532"/>
      <c r="D532"/>
      <c r="E532"/>
      <c r="F532"/>
      <c r="G532"/>
      <c r="H532"/>
      <c r="I532"/>
      <c r="J532"/>
      <c r="K532"/>
    </row>
    <row r="533" spans="1:11" x14ac:dyDescent="0.25">
      <c r="A533"/>
      <c r="B533"/>
      <c r="C533"/>
      <c r="D533"/>
      <c r="E533"/>
      <c r="F533"/>
      <c r="G533"/>
      <c r="H533"/>
      <c r="I533"/>
      <c r="J533"/>
      <c r="K533"/>
    </row>
    <row r="534" spans="1:11" x14ac:dyDescent="0.25">
      <c r="A534"/>
      <c r="B534"/>
      <c r="C534"/>
      <c r="D534"/>
      <c r="E534"/>
      <c r="F534"/>
      <c r="G534"/>
      <c r="H534"/>
      <c r="I534"/>
      <c r="J534"/>
      <c r="K534"/>
    </row>
    <row r="535" spans="1:11" x14ac:dyDescent="0.25">
      <c r="A535"/>
      <c r="B535"/>
      <c r="C535"/>
      <c r="D535"/>
      <c r="E535"/>
      <c r="F535"/>
      <c r="G535"/>
      <c r="H535"/>
      <c r="I535"/>
      <c r="J535"/>
      <c r="K535"/>
    </row>
    <row r="536" spans="1:11" x14ac:dyDescent="0.25">
      <c r="A536"/>
      <c r="B536"/>
      <c r="C536"/>
      <c r="D536"/>
      <c r="E536"/>
      <c r="F536"/>
      <c r="G536"/>
      <c r="H536"/>
      <c r="I536"/>
      <c r="J536"/>
      <c r="K536"/>
    </row>
    <row r="537" spans="1:11" x14ac:dyDescent="0.25">
      <c r="A537"/>
      <c r="B537"/>
      <c r="C537"/>
      <c r="D537"/>
      <c r="E537"/>
      <c r="F537"/>
      <c r="G537"/>
      <c r="H537"/>
      <c r="I537"/>
      <c r="J537"/>
      <c r="K537"/>
    </row>
    <row r="538" spans="1:11" x14ac:dyDescent="0.25">
      <c r="A538"/>
      <c r="B538"/>
      <c r="C538"/>
      <c r="D538"/>
      <c r="E538"/>
      <c r="F538"/>
      <c r="G538"/>
      <c r="H538"/>
      <c r="I538"/>
      <c r="J538"/>
      <c r="K538"/>
    </row>
    <row r="539" spans="1:11" x14ac:dyDescent="0.25">
      <c r="A539"/>
      <c r="B539"/>
      <c r="C539"/>
      <c r="D539"/>
      <c r="E539"/>
      <c r="F539"/>
      <c r="G539"/>
      <c r="H539"/>
      <c r="I539"/>
      <c r="J539"/>
      <c r="K539"/>
    </row>
    <row r="540" spans="1:11" x14ac:dyDescent="0.25">
      <c r="A540"/>
      <c r="B540"/>
      <c r="C540"/>
      <c r="D540"/>
      <c r="E540"/>
      <c r="F540"/>
      <c r="G540"/>
      <c r="H540"/>
      <c r="I540"/>
      <c r="J540"/>
      <c r="K540"/>
    </row>
    <row r="541" spans="1:11" x14ac:dyDescent="0.25">
      <c r="A541"/>
      <c r="B541"/>
      <c r="C541"/>
      <c r="D541"/>
      <c r="E541"/>
      <c r="F541"/>
      <c r="G541"/>
      <c r="H541"/>
      <c r="I541"/>
      <c r="J541"/>
      <c r="K541"/>
    </row>
    <row r="542" spans="1:11" x14ac:dyDescent="0.25">
      <c r="A542"/>
      <c r="B542"/>
      <c r="C542"/>
      <c r="D542"/>
      <c r="E542"/>
      <c r="F542"/>
      <c r="G542"/>
      <c r="H542"/>
      <c r="I542"/>
      <c r="J542"/>
      <c r="K542"/>
    </row>
    <row r="543" spans="1:11" x14ac:dyDescent="0.25">
      <c r="A543"/>
      <c r="B543"/>
      <c r="C543"/>
      <c r="D543"/>
      <c r="E543"/>
      <c r="F543"/>
      <c r="G543"/>
      <c r="H543"/>
      <c r="I543"/>
      <c r="J543"/>
      <c r="K543"/>
    </row>
    <row r="544" spans="1:11" x14ac:dyDescent="0.25">
      <c r="A544"/>
      <c r="B544"/>
      <c r="C544"/>
      <c r="D544"/>
      <c r="E544"/>
      <c r="F544"/>
      <c r="G544"/>
      <c r="H544"/>
      <c r="I544"/>
      <c r="J544"/>
      <c r="K544"/>
    </row>
    <row r="545" spans="1:11" x14ac:dyDescent="0.25">
      <c r="A545"/>
      <c r="B545"/>
      <c r="C545"/>
      <c r="D545"/>
      <c r="E545"/>
      <c r="F545"/>
      <c r="G545"/>
      <c r="H545"/>
      <c r="I545"/>
      <c r="J545"/>
      <c r="K545"/>
    </row>
    <row r="546" spans="1:11" x14ac:dyDescent="0.25">
      <c r="A546"/>
      <c r="B546"/>
      <c r="C546"/>
      <c r="D546"/>
      <c r="E546"/>
      <c r="F546"/>
      <c r="G546"/>
      <c r="H546"/>
      <c r="I546"/>
      <c r="J546"/>
      <c r="K546"/>
    </row>
    <row r="547" spans="1:11" x14ac:dyDescent="0.25">
      <c r="A547"/>
      <c r="B547"/>
      <c r="C547"/>
      <c r="D547"/>
      <c r="E547"/>
      <c r="F547"/>
      <c r="G547"/>
      <c r="H547"/>
      <c r="I547"/>
      <c r="J547"/>
      <c r="K547"/>
    </row>
    <row r="548" spans="1:11" x14ac:dyDescent="0.25">
      <c r="A548"/>
      <c r="B548"/>
      <c r="C548"/>
      <c r="D548"/>
      <c r="E548"/>
      <c r="F548"/>
      <c r="G548"/>
      <c r="H548"/>
      <c r="I548"/>
      <c r="J548"/>
      <c r="K548"/>
    </row>
    <row r="549" spans="1:11" x14ac:dyDescent="0.25">
      <c r="A549"/>
      <c r="B549"/>
      <c r="C549"/>
      <c r="D549"/>
      <c r="E549"/>
      <c r="F549"/>
      <c r="G549"/>
      <c r="H549"/>
      <c r="I549"/>
      <c r="J549"/>
      <c r="K549"/>
    </row>
    <row r="550" spans="1:11" x14ac:dyDescent="0.25">
      <c r="A550"/>
      <c r="B550"/>
      <c r="C550"/>
      <c r="D550"/>
      <c r="E550"/>
      <c r="F550"/>
      <c r="G550"/>
      <c r="H550"/>
      <c r="I550"/>
      <c r="J550"/>
      <c r="K550"/>
    </row>
    <row r="551" spans="1:11" x14ac:dyDescent="0.25">
      <c r="A551"/>
      <c r="B551"/>
      <c r="C551"/>
      <c r="D551"/>
      <c r="E551"/>
      <c r="F551"/>
      <c r="G551"/>
      <c r="H551"/>
      <c r="I551"/>
      <c r="J551"/>
      <c r="K551"/>
    </row>
    <row r="552" spans="1:11" x14ac:dyDescent="0.25">
      <c r="A552"/>
      <c r="B552"/>
      <c r="C552"/>
      <c r="D552"/>
      <c r="E552"/>
      <c r="F552"/>
      <c r="G552"/>
      <c r="H552"/>
      <c r="I552"/>
      <c r="J552"/>
      <c r="K552"/>
    </row>
    <row r="553" spans="1:11" x14ac:dyDescent="0.25">
      <c r="A553"/>
      <c r="B553"/>
      <c r="C553"/>
      <c r="D553"/>
      <c r="E553"/>
      <c r="F553"/>
      <c r="G553"/>
      <c r="H553"/>
      <c r="I553"/>
      <c r="J553"/>
      <c r="K553"/>
    </row>
    <row r="554" spans="1:11" x14ac:dyDescent="0.25">
      <c r="A554"/>
      <c r="B554"/>
      <c r="C554"/>
      <c r="D554"/>
      <c r="E554"/>
      <c r="F554"/>
      <c r="G554"/>
      <c r="H554"/>
      <c r="I554"/>
      <c r="J554"/>
      <c r="K554"/>
    </row>
    <row r="555" spans="1:11" x14ac:dyDescent="0.25">
      <c r="A555"/>
      <c r="B555"/>
      <c r="C555"/>
      <c r="D555"/>
      <c r="E555"/>
      <c r="F555"/>
      <c r="G555"/>
      <c r="H555"/>
      <c r="I555"/>
      <c r="J555"/>
      <c r="K555"/>
    </row>
    <row r="556" spans="1:11" x14ac:dyDescent="0.25">
      <c r="A556"/>
      <c r="B556"/>
      <c r="C556"/>
      <c r="D556"/>
      <c r="E556"/>
      <c r="F556"/>
      <c r="G556"/>
      <c r="H556"/>
      <c r="I556"/>
      <c r="J556"/>
      <c r="K556"/>
    </row>
    <row r="557" spans="1:11" x14ac:dyDescent="0.25">
      <c r="A557"/>
      <c r="B557"/>
      <c r="C557"/>
      <c r="D557"/>
      <c r="E557"/>
      <c r="F557"/>
      <c r="G557"/>
      <c r="H557"/>
      <c r="I557"/>
      <c r="J557"/>
      <c r="K557"/>
    </row>
    <row r="558" spans="1:11" x14ac:dyDescent="0.25">
      <c r="A558"/>
      <c r="B558"/>
      <c r="C558"/>
      <c r="D558"/>
      <c r="E558"/>
      <c r="F558"/>
      <c r="G558"/>
      <c r="H558"/>
      <c r="I558"/>
      <c r="J558"/>
      <c r="K558"/>
    </row>
    <row r="559" spans="1:11" x14ac:dyDescent="0.25">
      <c r="A559"/>
      <c r="B559"/>
      <c r="C559"/>
      <c r="D559"/>
      <c r="E559"/>
      <c r="F559"/>
      <c r="G559"/>
      <c r="H559"/>
      <c r="I559"/>
      <c r="J559"/>
      <c r="K559"/>
    </row>
    <row r="560" spans="1:11" x14ac:dyDescent="0.25">
      <c r="A560"/>
      <c r="B560"/>
      <c r="C560"/>
      <c r="D560"/>
      <c r="E560"/>
      <c r="F560"/>
      <c r="G560"/>
      <c r="H560"/>
      <c r="I560"/>
      <c r="J560"/>
      <c r="K560"/>
    </row>
    <row r="561" spans="1:11" x14ac:dyDescent="0.25">
      <c r="A561"/>
      <c r="B561"/>
      <c r="C561"/>
      <c r="D561"/>
      <c r="E561"/>
      <c r="F561"/>
      <c r="G561"/>
      <c r="H561"/>
      <c r="I561"/>
      <c r="J561"/>
      <c r="K561"/>
    </row>
    <row r="562" spans="1:11" x14ac:dyDescent="0.25">
      <c r="A562"/>
      <c r="B562"/>
      <c r="C562"/>
      <c r="D562"/>
      <c r="E562"/>
      <c r="F562"/>
      <c r="G562"/>
      <c r="H562"/>
      <c r="I562"/>
      <c r="J562"/>
      <c r="K562"/>
    </row>
    <row r="563" spans="1:11" x14ac:dyDescent="0.25">
      <c r="A563"/>
      <c r="B563"/>
      <c r="C563"/>
      <c r="D563"/>
      <c r="E563"/>
      <c r="F563"/>
      <c r="G563"/>
      <c r="H563"/>
      <c r="I563"/>
      <c r="J563"/>
      <c r="K563"/>
    </row>
    <row r="564" spans="1:11" x14ac:dyDescent="0.25">
      <c r="A564"/>
      <c r="B564"/>
      <c r="C564"/>
      <c r="D564"/>
      <c r="E564"/>
      <c r="F564"/>
      <c r="G564"/>
      <c r="H564"/>
      <c r="I564"/>
      <c r="J564"/>
      <c r="K564"/>
    </row>
    <row r="565" spans="1:11" x14ac:dyDescent="0.25">
      <c r="A565"/>
      <c r="B565"/>
      <c r="C565"/>
      <c r="D565"/>
      <c r="E565"/>
      <c r="F565"/>
      <c r="G565"/>
      <c r="H565"/>
      <c r="I565"/>
      <c r="J565"/>
      <c r="K565"/>
    </row>
    <row r="566" spans="1:11" x14ac:dyDescent="0.25">
      <c r="A566"/>
      <c r="B566"/>
      <c r="C566"/>
      <c r="D566"/>
      <c r="E566"/>
      <c r="F566"/>
      <c r="G566"/>
      <c r="H566"/>
      <c r="I566"/>
      <c r="J566"/>
      <c r="K566"/>
    </row>
    <row r="567" spans="1:11" x14ac:dyDescent="0.25">
      <c r="A567"/>
      <c r="B567"/>
      <c r="C567"/>
      <c r="D567"/>
      <c r="E567"/>
      <c r="F567"/>
      <c r="G567"/>
      <c r="H567"/>
      <c r="I567"/>
      <c r="J567"/>
      <c r="K567"/>
    </row>
    <row r="568" spans="1:11" x14ac:dyDescent="0.25">
      <c r="A568"/>
      <c r="B568"/>
      <c r="C568"/>
      <c r="D568"/>
      <c r="E568"/>
      <c r="F568"/>
      <c r="G568"/>
      <c r="H568"/>
      <c r="I568"/>
      <c r="J568"/>
      <c r="K568"/>
    </row>
    <row r="569" spans="1:11" x14ac:dyDescent="0.25">
      <c r="A569"/>
      <c r="B569"/>
      <c r="C569"/>
      <c r="D569"/>
      <c r="E569"/>
      <c r="F569"/>
      <c r="G569"/>
      <c r="H569"/>
      <c r="I569"/>
      <c r="J569"/>
      <c r="K569"/>
    </row>
    <row r="570" spans="1:11" x14ac:dyDescent="0.25">
      <c r="A570"/>
      <c r="B570"/>
      <c r="C570"/>
      <c r="D570"/>
      <c r="E570"/>
      <c r="F570"/>
      <c r="G570"/>
      <c r="H570"/>
      <c r="I570"/>
      <c r="J570"/>
      <c r="K570"/>
    </row>
    <row r="571" spans="1:11" x14ac:dyDescent="0.25">
      <c r="A571"/>
      <c r="B571"/>
      <c r="C571"/>
      <c r="D571"/>
      <c r="E571"/>
      <c r="F571"/>
      <c r="G571"/>
      <c r="H571"/>
      <c r="I571"/>
      <c r="J571"/>
      <c r="K571"/>
    </row>
    <row r="572" spans="1:11" x14ac:dyDescent="0.25">
      <c r="A572"/>
      <c r="B572"/>
      <c r="C572"/>
      <c r="D572"/>
      <c r="E572"/>
      <c r="F572"/>
      <c r="G572"/>
      <c r="H572"/>
      <c r="I572"/>
      <c r="J572"/>
      <c r="K572"/>
    </row>
    <row r="573" spans="1:11" x14ac:dyDescent="0.25">
      <c r="A573"/>
      <c r="B573"/>
      <c r="C573"/>
      <c r="D573"/>
      <c r="E573"/>
      <c r="F573"/>
      <c r="G573"/>
      <c r="H573"/>
      <c r="I573"/>
      <c r="J573"/>
      <c r="K573"/>
    </row>
    <row r="574" spans="1:11" x14ac:dyDescent="0.25">
      <c r="A574"/>
      <c r="B574"/>
      <c r="C574"/>
      <c r="D574"/>
      <c r="E574"/>
      <c r="F574"/>
      <c r="G574"/>
      <c r="H574"/>
      <c r="I574"/>
      <c r="J574"/>
      <c r="K574"/>
    </row>
    <row r="575" spans="1:11" x14ac:dyDescent="0.25">
      <c r="A575"/>
      <c r="B575"/>
      <c r="C575"/>
      <c r="D575"/>
      <c r="E575"/>
      <c r="F575"/>
      <c r="G575"/>
      <c r="H575"/>
      <c r="I575"/>
      <c r="J575"/>
      <c r="K575"/>
    </row>
    <row r="576" spans="1:11" x14ac:dyDescent="0.25">
      <c r="A576"/>
      <c r="B576"/>
      <c r="C576"/>
      <c r="D576"/>
      <c r="E576"/>
      <c r="F576"/>
      <c r="G576"/>
      <c r="H576"/>
      <c r="I576"/>
      <c r="J576"/>
      <c r="K576"/>
    </row>
    <row r="577" spans="1:11" x14ac:dyDescent="0.25">
      <c r="A577"/>
      <c r="B577"/>
      <c r="C577"/>
      <c r="D577"/>
      <c r="E577"/>
      <c r="F577"/>
      <c r="G577"/>
      <c r="H577"/>
      <c r="I577"/>
      <c r="J577"/>
      <c r="K577"/>
    </row>
    <row r="578" spans="1:11" x14ac:dyDescent="0.25">
      <c r="A578"/>
      <c r="B578"/>
      <c r="C578"/>
      <c r="D578"/>
      <c r="E578"/>
      <c r="F578"/>
      <c r="G578"/>
      <c r="H578"/>
      <c r="I578"/>
      <c r="J578"/>
      <c r="K578"/>
    </row>
    <row r="579" spans="1:11" x14ac:dyDescent="0.25">
      <c r="A579"/>
      <c r="B579"/>
      <c r="C579"/>
      <c r="D579"/>
      <c r="E579"/>
      <c r="F579"/>
      <c r="G579"/>
      <c r="H579"/>
      <c r="I579"/>
      <c r="J579"/>
      <c r="K579"/>
    </row>
    <row r="580" spans="1:11" x14ac:dyDescent="0.25">
      <c r="A580"/>
      <c r="B580"/>
      <c r="C580"/>
      <c r="D580"/>
      <c r="E580"/>
      <c r="F580"/>
      <c r="G580"/>
      <c r="H580"/>
      <c r="I580"/>
      <c r="J580"/>
      <c r="K580"/>
    </row>
    <row r="581" spans="1:11" x14ac:dyDescent="0.25">
      <c r="A581"/>
      <c r="B581"/>
      <c r="C581"/>
      <c r="D581"/>
      <c r="E581"/>
      <c r="F581"/>
      <c r="G581"/>
      <c r="H581"/>
      <c r="I581"/>
      <c r="J581"/>
      <c r="K581"/>
    </row>
    <row r="582" spans="1:11" x14ac:dyDescent="0.25">
      <c r="A582"/>
      <c r="B582"/>
      <c r="C582"/>
      <c r="D582"/>
      <c r="E582"/>
      <c r="F582"/>
      <c r="G582"/>
      <c r="H582"/>
      <c r="I582"/>
      <c r="J582"/>
      <c r="K582"/>
    </row>
    <row r="583" spans="1:11" x14ac:dyDescent="0.25">
      <c r="A583"/>
      <c r="B583"/>
      <c r="C583"/>
      <c r="D583"/>
      <c r="E583"/>
      <c r="F583"/>
      <c r="G583"/>
      <c r="H583"/>
      <c r="I583"/>
      <c r="J583"/>
      <c r="K583"/>
    </row>
    <row r="584" spans="1:11" x14ac:dyDescent="0.25">
      <c r="A584"/>
      <c r="B584"/>
      <c r="C584"/>
      <c r="D584"/>
      <c r="E584"/>
      <c r="F584"/>
      <c r="G584"/>
      <c r="H584"/>
      <c r="I584"/>
      <c r="J584"/>
      <c r="K584"/>
    </row>
    <row r="585" spans="1:11" x14ac:dyDescent="0.25">
      <c r="A585"/>
      <c r="B585"/>
      <c r="C585"/>
      <c r="D585"/>
      <c r="E585"/>
      <c r="F585"/>
      <c r="G585"/>
      <c r="H585"/>
      <c r="I585"/>
      <c r="J585"/>
      <c r="K585"/>
    </row>
    <row r="586" spans="1:11" x14ac:dyDescent="0.25">
      <c r="A586"/>
      <c r="B586"/>
      <c r="C586"/>
      <c r="D586"/>
      <c r="E586"/>
      <c r="F586"/>
      <c r="G586"/>
      <c r="H586"/>
      <c r="I586"/>
      <c r="J586"/>
      <c r="K586"/>
    </row>
    <row r="587" spans="1:11" x14ac:dyDescent="0.25">
      <c r="A587"/>
      <c r="B587"/>
      <c r="C587"/>
      <c r="D587"/>
      <c r="E587"/>
      <c r="F587"/>
      <c r="G587"/>
      <c r="H587"/>
      <c r="I587"/>
      <c r="J587"/>
      <c r="K587"/>
    </row>
    <row r="588" spans="1:11" x14ac:dyDescent="0.25">
      <c r="A588"/>
      <c r="B588"/>
      <c r="C588"/>
      <c r="D588"/>
      <c r="E588"/>
      <c r="F588"/>
      <c r="G588"/>
      <c r="H588"/>
      <c r="I588"/>
      <c r="J588"/>
      <c r="K588"/>
    </row>
    <row r="589" spans="1:11" x14ac:dyDescent="0.25">
      <c r="A589"/>
      <c r="B589"/>
      <c r="C589"/>
      <c r="D589"/>
      <c r="E589"/>
      <c r="F589"/>
      <c r="G589"/>
      <c r="H589"/>
      <c r="I589"/>
      <c r="J589"/>
      <c r="K589"/>
    </row>
    <row r="590" spans="1:11" x14ac:dyDescent="0.25">
      <c r="A590"/>
      <c r="B590"/>
      <c r="C590"/>
      <c r="D590"/>
      <c r="E590"/>
      <c r="F590"/>
      <c r="G590"/>
      <c r="H590"/>
      <c r="I590"/>
      <c r="J590"/>
      <c r="K590"/>
    </row>
    <row r="591" spans="1:11" x14ac:dyDescent="0.25">
      <c r="A591"/>
      <c r="B591"/>
      <c r="C591"/>
      <c r="D591"/>
      <c r="E591"/>
      <c r="F591"/>
      <c r="G591"/>
      <c r="H591"/>
      <c r="I591"/>
      <c r="J591"/>
      <c r="K591"/>
    </row>
    <row r="592" spans="1:11" x14ac:dyDescent="0.25">
      <c r="A592"/>
      <c r="B592"/>
      <c r="C592"/>
      <c r="D592"/>
      <c r="E592"/>
      <c r="F592"/>
      <c r="G592"/>
      <c r="H592"/>
      <c r="I592"/>
      <c r="J592"/>
      <c r="K592"/>
    </row>
    <row r="593" spans="1:11" x14ac:dyDescent="0.25">
      <c r="A593"/>
      <c r="B593"/>
      <c r="C593"/>
      <c r="D593"/>
      <c r="E593"/>
      <c r="F593"/>
      <c r="G593"/>
      <c r="H593"/>
      <c r="I593"/>
      <c r="J593"/>
      <c r="K593"/>
    </row>
    <row r="594" spans="1:11" x14ac:dyDescent="0.25">
      <c r="A594"/>
      <c r="B594"/>
      <c r="C594"/>
      <c r="D594"/>
      <c r="E594"/>
      <c r="F594"/>
      <c r="G594"/>
      <c r="H594"/>
      <c r="I594"/>
      <c r="J594"/>
      <c r="K594"/>
    </row>
    <row r="595" spans="1:11" x14ac:dyDescent="0.25">
      <c r="A595"/>
      <c r="B595"/>
      <c r="C595"/>
      <c r="D595"/>
      <c r="E595"/>
      <c r="F595"/>
      <c r="G595"/>
      <c r="H595"/>
      <c r="I595"/>
      <c r="J595"/>
      <c r="K595"/>
    </row>
    <row r="596" spans="1:11" x14ac:dyDescent="0.25">
      <c r="A596"/>
      <c r="B596"/>
      <c r="C596"/>
      <c r="D596"/>
      <c r="E596"/>
      <c r="F596"/>
      <c r="G596"/>
      <c r="H596"/>
      <c r="I596"/>
      <c r="J596"/>
      <c r="K596"/>
    </row>
    <row r="597" spans="1:11" x14ac:dyDescent="0.25">
      <c r="A597"/>
      <c r="B597"/>
      <c r="C597"/>
      <c r="D597"/>
      <c r="E597"/>
      <c r="F597"/>
      <c r="G597"/>
      <c r="H597"/>
      <c r="I597"/>
      <c r="J597"/>
      <c r="K597"/>
    </row>
    <row r="598" spans="1:11" x14ac:dyDescent="0.25">
      <c r="A598"/>
      <c r="B598"/>
      <c r="C598"/>
      <c r="D598"/>
      <c r="E598"/>
      <c r="F598"/>
      <c r="G598"/>
      <c r="H598"/>
      <c r="I598"/>
      <c r="J598"/>
      <c r="K598"/>
    </row>
    <row r="599" spans="1:11" x14ac:dyDescent="0.25">
      <c r="A599"/>
      <c r="B599"/>
      <c r="C599"/>
      <c r="D599"/>
      <c r="E599"/>
      <c r="F599"/>
      <c r="G599"/>
      <c r="H599"/>
      <c r="I599"/>
      <c r="J599"/>
      <c r="K599"/>
    </row>
    <row r="600" spans="1:11" x14ac:dyDescent="0.25">
      <c r="A600"/>
      <c r="B600"/>
      <c r="C600"/>
      <c r="D600"/>
      <c r="E600"/>
      <c r="F600"/>
      <c r="G600"/>
      <c r="H600"/>
      <c r="I600"/>
      <c r="J600"/>
      <c r="K600"/>
    </row>
    <row r="601" spans="1:11" x14ac:dyDescent="0.25">
      <c r="A601"/>
      <c r="B601"/>
      <c r="C601"/>
      <c r="D601"/>
      <c r="E601"/>
      <c r="F601"/>
      <c r="G601"/>
      <c r="H601"/>
      <c r="I601"/>
      <c r="J601"/>
      <c r="K601"/>
    </row>
    <row r="602" spans="1:11" x14ac:dyDescent="0.25">
      <c r="A602"/>
      <c r="B602"/>
      <c r="C602"/>
      <c r="D602"/>
      <c r="E602"/>
      <c r="F602"/>
      <c r="G602"/>
      <c r="H602"/>
      <c r="I602"/>
      <c r="J602"/>
      <c r="K602"/>
    </row>
    <row r="603" spans="1:11" x14ac:dyDescent="0.25">
      <c r="A603"/>
      <c r="B603"/>
      <c r="C603"/>
      <c r="D603"/>
      <c r="E603"/>
      <c r="F603"/>
      <c r="G603"/>
      <c r="H603"/>
      <c r="I603"/>
      <c r="J603"/>
      <c r="K603"/>
    </row>
    <row r="604" spans="1:11" x14ac:dyDescent="0.25">
      <c r="A604"/>
      <c r="B604"/>
      <c r="C604"/>
      <c r="D604"/>
      <c r="E604"/>
      <c r="F604"/>
      <c r="G604"/>
      <c r="H604"/>
      <c r="I604"/>
      <c r="J604"/>
      <c r="K604"/>
    </row>
    <row r="605" spans="1:11" x14ac:dyDescent="0.25">
      <c r="A605"/>
      <c r="B605"/>
      <c r="C605"/>
      <c r="D605"/>
      <c r="E605"/>
      <c r="F605"/>
      <c r="G605"/>
      <c r="H605"/>
      <c r="I605"/>
      <c r="J605"/>
      <c r="K605"/>
    </row>
    <row r="606" spans="1:11" x14ac:dyDescent="0.25">
      <c r="A606"/>
      <c r="B606"/>
      <c r="C606"/>
      <c r="D606"/>
      <c r="E606"/>
      <c r="F606"/>
      <c r="G606"/>
      <c r="H606"/>
      <c r="I606"/>
      <c r="J606"/>
      <c r="K606"/>
    </row>
    <row r="607" spans="1:11" x14ac:dyDescent="0.25">
      <c r="A607"/>
      <c r="B607"/>
      <c r="C607"/>
      <c r="D607"/>
      <c r="E607"/>
      <c r="F607"/>
      <c r="G607"/>
      <c r="H607"/>
      <c r="I607"/>
      <c r="J607"/>
      <c r="K607"/>
    </row>
    <row r="608" spans="1:11" x14ac:dyDescent="0.25">
      <c r="A608"/>
      <c r="B608"/>
      <c r="C608"/>
      <c r="D608"/>
      <c r="E608"/>
      <c r="F608"/>
      <c r="G608"/>
      <c r="H608"/>
      <c r="I608"/>
      <c r="J608"/>
      <c r="K608"/>
    </row>
    <row r="609" spans="1:11" x14ac:dyDescent="0.25">
      <c r="A609"/>
      <c r="B609"/>
      <c r="C609"/>
      <c r="D609"/>
      <c r="E609"/>
      <c r="F609"/>
      <c r="G609"/>
      <c r="H609"/>
      <c r="I609"/>
      <c r="J609"/>
      <c r="K609"/>
    </row>
    <row r="610" spans="1:11" x14ac:dyDescent="0.25">
      <c r="A610"/>
      <c r="B610"/>
      <c r="C610"/>
      <c r="D610"/>
      <c r="E610"/>
      <c r="F610"/>
      <c r="G610"/>
      <c r="H610"/>
      <c r="I610"/>
      <c r="J610"/>
      <c r="K610"/>
    </row>
    <row r="611" spans="1:11" x14ac:dyDescent="0.25">
      <c r="A611"/>
      <c r="B611"/>
      <c r="C611"/>
      <c r="D611"/>
      <c r="E611"/>
      <c r="F611"/>
      <c r="G611"/>
      <c r="H611"/>
      <c r="I611"/>
      <c r="J611"/>
      <c r="K611"/>
    </row>
    <row r="612" spans="1:11" x14ac:dyDescent="0.25">
      <c r="A612"/>
      <c r="B612"/>
      <c r="C612"/>
      <c r="D612"/>
      <c r="E612"/>
      <c r="F612"/>
      <c r="G612"/>
      <c r="H612"/>
      <c r="I612"/>
      <c r="J612"/>
      <c r="K612"/>
    </row>
    <row r="613" spans="1:11" x14ac:dyDescent="0.25">
      <c r="A613"/>
      <c r="B613"/>
      <c r="C613"/>
      <c r="D613"/>
      <c r="E613"/>
      <c r="F613"/>
      <c r="G613"/>
      <c r="H613"/>
      <c r="I613"/>
      <c r="J613"/>
      <c r="K613"/>
    </row>
    <row r="614" spans="1:11" x14ac:dyDescent="0.25">
      <c r="A614"/>
      <c r="B614"/>
      <c r="C614"/>
      <c r="D614"/>
      <c r="E614"/>
      <c r="F614"/>
      <c r="G614"/>
      <c r="H614"/>
      <c r="I614"/>
      <c r="J614"/>
      <c r="K614"/>
    </row>
    <row r="615" spans="1:11" x14ac:dyDescent="0.25">
      <c r="A615"/>
      <c r="B615"/>
      <c r="C615"/>
      <c r="D615"/>
      <c r="E615"/>
      <c r="F615"/>
      <c r="G615"/>
      <c r="H615"/>
      <c r="I615"/>
      <c r="J615"/>
      <c r="K615"/>
    </row>
    <row r="616" spans="1:11" x14ac:dyDescent="0.25">
      <c r="A616"/>
      <c r="B616"/>
      <c r="C616"/>
      <c r="D616"/>
      <c r="E616"/>
      <c r="F616"/>
      <c r="G616"/>
      <c r="H616"/>
      <c r="I616"/>
      <c r="J616"/>
      <c r="K616"/>
    </row>
    <row r="617" spans="1:11" x14ac:dyDescent="0.25">
      <c r="A617"/>
      <c r="B617"/>
      <c r="C617"/>
      <c r="D617"/>
      <c r="E617"/>
      <c r="F617"/>
      <c r="G617"/>
      <c r="H617"/>
      <c r="I617"/>
      <c r="J617"/>
      <c r="K617"/>
    </row>
    <row r="618" spans="1:11" x14ac:dyDescent="0.25">
      <c r="A618"/>
      <c r="B618"/>
      <c r="C618"/>
      <c r="D618"/>
      <c r="E618"/>
      <c r="F618"/>
      <c r="G618"/>
      <c r="H618"/>
      <c r="I618"/>
      <c r="J618"/>
      <c r="K618"/>
    </row>
    <row r="619" spans="1:11" x14ac:dyDescent="0.25">
      <c r="A619"/>
      <c r="B619"/>
      <c r="C619"/>
      <c r="D619"/>
      <c r="E619"/>
      <c r="F619"/>
      <c r="G619"/>
      <c r="H619"/>
      <c r="I619"/>
      <c r="J619"/>
      <c r="K619"/>
    </row>
    <row r="620" spans="1:11" x14ac:dyDescent="0.25">
      <c r="A620"/>
      <c r="B620"/>
      <c r="C620"/>
      <c r="D620"/>
      <c r="E620"/>
      <c r="F620"/>
      <c r="G620"/>
      <c r="H620"/>
      <c r="I620"/>
      <c r="J620"/>
      <c r="K620"/>
    </row>
    <row r="621" spans="1:11" x14ac:dyDescent="0.25">
      <c r="A621"/>
      <c r="B621"/>
      <c r="C621"/>
      <c r="D621"/>
      <c r="E621"/>
      <c r="F621"/>
      <c r="G621"/>
      <c r="H621"/>
      <c r="I621"/>
      <c r="J621"/>
      <c r="K621"/>
    </row>
    <row r="622" spans="1:11" x14ac:dyDescent="0.25">
      <c r="A622"/>
      <c r="B622"/>
      <c r="C622"/>
      <c r="D622"/>
      <c r="E622"/>
      <c r="F622"/>
      <c r="G622"/>
      <c r="H622"/>
      <c r="I622"/>
      <c r="J622"/>
      <c r="K622"/>
    </row>
    <row r="623" spans="1:11" x14ac:dyDescent="0.25">
      <c r="A623"/>
      <c r="B623"/>
      <c r="C623"/>
      <c r="D623"/>
      <c r="E623"/>
      <c r="F623"/>
      <c r="G623"/>
      <c r="H623"/>
      <c r="I623"/>
      <c r="J623"/>
      <c r="K623"/>
    </row>
    <row r="624" spans="1:11" x14ac:dyDescent="0.25">
      <c r="A624"/>
      <c r="B624"/>
      <c r="C624"/>
      <c r="D624"/>
      <c r="E624"/>
      <c r="F624"/>
      <c r="G624"/>
      <c r="H624"/>
      <c r="I624"/>
      <c r="J624"/>
      <c r="K624"/>
    </row>
    <row r="625" spans="1:11" x14ac:dyDescent="0.25">
      <c r="A625"/>
      <c r="B625"/>
      <c r="C625"/>
      <c r="D625"/>
      <c r="E625"/>
      <c r="F625"/>
      <c r="G625"/>
      <c r="H625"/>
      <c r="I625"/>
      <c r="J625"/>
      <c r="K625"/>
    </row>
    <row r="626" spans="1:11" x14ac:dyDescent="0.25">
      <c r="A626"/>
      <c r="B626"/>
      <c r="C626"/>
      <c r="D626"/>
      <c r="E626"/>
      <c r="F626"/>
      <c r="G626"/>
      <c r="H626"/>
      <c r="I626"/>
      <c r="J626"/>
      <c r="K626"/>
    </row>
    <row r="627" spans="1:11" x14ac:dyDescent="0.25">
      <c r="A627"/>
      <c r="B627"/>
      <c r="C627"/>
      <c r="D627"/>
      <c r="E627"/>
      <c r="F627"/>
      <c r="G627"/>
      <c r="H627"/>
      <c r="I627"/>
      <c r="J627"/>
      <c r="K627"/>
    </row>
    <row r="628" spans="1:11" x14ac:dyDescent="0.25">
      <c r="A628"/>
      <c r="B628"/>
      <c r="C628"/>
      <c r="D628"/>
      <c r="E628"/>
      <c r="F628"/>
      <c r="G628"/>
      <c r="H628"/>
      <c r="I628"/>
      <c r="J628"/>
      <c r="K628"/>
    </row>
    <row r="629" spans="1:11" x14ac:dyDescent="0.25">
      <c r="A629"/>
      <c r="B629"/>
      <c r="C629"/>
      <c r="D629"/>
      <c r="E629"/>
      <c r="F629"/>
      <c r="G629"/>
      <c r="H629"/>
      <c r="I629"/>
      <c r="J629"/>
      <c r="K629"/>
    </row>
    <row r="630" spans="1:11" x14ac:dyDescent="0.25">
      <c r="A630"/>
      <c r="B630"/>
      <c r="C630"/>
      <c r="D630"/>
      <c r="E630"/>
      <c r="F630"/>
      <c r="G630"/>
      <c r="H630"/>
      <c r="I630"/>
      <c r="J630"/>
      <c r="K630"/>
    </row>
    <row r="631" spans="1:11" x14ac:dyDescent="0.25">
      <c r="A631"/>
      <c r="B631"/>
      <c r="C631"/>
      <c r="D631"/>
      <c r="E631"/>
      <c r="F631"/>
      <c r="G631"/>
      <c r="H631"/>
      <c r="I631"/>
      <c r="J631"/>
      <c r="K631"/>
    </row>
    <row r="632" spans="1:11" x14ac:dyDescent="0.25">
      <c r="A632"/>
      <c r="B632"/>
      <c r="C632"/>
      <c r="D632"/>
      <c r="E632"/>
      <c r="F632"/>
      <c r="G632"/>
      <c r="H632"/>
      <c r="I632"/>
      <c r="J632"/>
      <c r="K632"/>
    </row>
    <row r="633" spans="1:11" x14ac:dyDescent="0.25">
      <c r="A633"/>
      <c r="B633"/>
      <c r="C633"/>
      <c r="D633"/>
      <c r="E633"/>
      <c r="F633"/>
      <c r="G633"/>
      <c r="H633"/>
      <c r="I633"/>
      <c r="J633"/>
      <c r="K633"/>
    </row>
    <row r="634" spans="1:11" x14ac:dyDescent="0.25">
      <c r="A634"/>
      <c r="B634"/>
      <c r="C634"/>
      <c r="D634"/>
      <c r="E634"/>
      <c r="F634"/>
      <c r="G634"/>
      <c r="H634"/>
      <c r="I634"/>
      <c r="J634"/>
      <c r="K634"/>
    </row>
    <row r="635" spans="1:11" x14ac:dyDescent="0.25">
      <c r="A635"/>
      <c r="B635"/>
      <c r="C635"/>
      <c r="D635"/>
      <c r="E635"/>
      <c r="F635"/>
      <c r="G635"/>
      <c r="H635"/>
      <c r="I635"/>
      <c r="J635"/>
      <c r="K635"/>
    </row>
    <row r="636" spans="1:11" x14ac:dyDescent="0.25">
      <c r="A636"/>
      <c r="B636"/>
      <c r="C636"/>
      <c r="D636"/>
      <c r="E636"/>
      <c r="F636"/>
      <c r="G636"/>
      <c r="H636"/>
      <c r="I636"/>
      <c r="J636"/>
      <c r="K636"/>
    </row>
    <row r="637" spans="1:11" x14ac:dyDescent="0.25">
      <c r="A637"/>
      <c r="B637"/>
      <c r="C637"/>
      <c r="D637"/>
      <c r="E637"/>
      <c r="F637"/>
      <c r="G637"/>
      <c r="H637"/>
      <c r="I637"/>
      <c r="J637"/>
      <c r="K637"/>
    </row>
    <row r="638" spans="1:11" x14ac:dyDescent="0.25">
      <c r="A638"/>
      <c r="B638"/>
      <c r="C638"/>
      <c r="D638"/>
      <c r="E638"/>
      <c r="F638"/>
      <c r="G638"/>
      <c r="H638"/>
      <c r="I638"/>
      <c r="J638"/>
      <c r="K638"/>
    </row>
    <row r="639" spans="1:11" x14ac:dyDescent="0.25">
      <c r="A639"/>
      <c r="B639"/>
      <c r="C639"/>
      <c r="D639"/>
      <c r="E639"/>
      <c r="F639"/>
      <c r="G639"/>
      <c r="H639"/>
      <c r="I639"/>
      <c r="J639"/>
      <c r="K639"/>
    </row>
    <row r="640" spans="1:11" x14ac:dyDescent="0.25">
      <c r="A640"/>
      <c r="B640"/>
      <c r="C640"/>
      <c r="D640"/>
      <c r="E640"/>
      <c r="F640"/>
      <c r="G640"/>
      <c r="H640"/>
      <c r="I640"/>
      <c r="J640"/>
      <c r="K640"/>
    </row>
    <row r="641" spans="1:11" x14ac:dyDescent="0.25">
      <c r="A641"/>
      <c r="B641"/>
      <c r="C641"/>
      <c r="D641"/>
      <c r="E641"/>
      <c r="F641"/>
      <c r="G641"/>
      <c r="H641"/>
      <c r="I641"/>
      <c r="J641"/>
      <c r="K641"/>
    </row>
    <row r="642" spans="1:11" x14ac:dyDescent="0.25">
      <c r="A642"/>
      <c r="B642"/>
      <c r="C642"/>
      <c r="D642"/>
      <c r="E642"/>
      <c r="F642"/>
      <c r="G642"/>
      <c r="H642"/>
      <c r="I642"/>
      <c r="J642"/>
      <c r="K642"/>
    </row>
    <row r="643" spans="1:11" x14ac:dyDescent="0.25">
      <c r="A643"/>
      <c r="B643"/>
      <c r="C643"/>
      <c r="D643"/>
      <c r="E643"/>
      <c r="F643"/>
      <c r="G643"/>
      <c r="H643"/>
      <c r="I643"/>
      <c r="J643"/>
      <c r="K643"/>
    </row>
    <row r="644" spans="1:11" x14ac:dyDescent="0.25">
      <c r="A644"/>
      <c r="B644"/>
      <c r="C644"/>
      <c r="D644"/>
      <c r="E644"/>
      <c r="F644"/>
      <c r="G644"/>
      <c r="H644"/>
      <c r="I644"/>
      <c r="J644"/>
      <c r="K644"/>
    </row>
    <row r="645" spans="1:11" x14ac:dyDescent="0.25">
      <c r="A645"/>
      <c r="B645"/>
      <c r="C645"/>
      <c r="D645"/>
      <c r="E645"/>
      <c r="F645"/>
      <c r="G645"/>
      <c r="H645"/>
      <c r="I645"/>
      <c r="J645"/>
      <c r="K645"/>
    </row>
    <row r="646" spans="1:11" x14ac:dyDescent="0.25">
      <c r="A646"/>
      <c r="B646"/>
      <c r="C646"/>
      <c r="D646"/>
      <c r="E646"/>
      <c r="F646"/>
      <c r="G646"/>
      <c r="H646"/>
      <c r="I646"/>
      <c r="J646"/>
      <c r="K646"/>
    </row>
    <row r="647" spans="1:11" x14ac:dyDescent="0.25">
      <c r="A647"/>
      <c r="B647"/>
      <c r="C647"/>
      <c r="D647"/>
      <c r="E647"/>
      <c r="F647"/>
      <c r="G647"/>
      <c r="H647"/>
      <c r="I647"/>
      <c r="J647"/>
      <c r="K647"/>
    </row>
    <row r="648" spans="1:11" x14ac:dyDescent="0.25">
      <c r="A648"/>
      <c r="B648"/>
      <c r="C648"/>
      <c r="D648"/>
      <c r="E648"/>
      <c r="F648"/>
      <c r="G648"/>
      <c r="H648"/>
      <c r="I648"/>
      <c r="J648"/>
      <c r="K648"/>
    </row>
    <row r="649" spans="1:11" x14ac:dyDescent="0.25">
      <c r="A649"/>
      <c r="B649"/>
      <c r="C649"/>
      <c r="D649"/>
      <c r="E649"/>
      <c r="F649"/>
      <c r="G649"/>
      <c r="H649"/>
      <c r="I649"/>
      <c r="J649"/>
      <c r="K649"/>
    </row>
    <row r="650" spans="1:11" x14ac:dyDescent="0.25">
      <c r="A650"/>
      <c r="B650"/>
      <c r="C650"/>
      <c r="D650"/>
      <c r="E650"/>
      <c r="F650"/>
      <c r="G650"/>
      <c r="H650"/>
      <c r="I650"/>
      <c r="J650"/>
      <c r="K650"/>
    </row>
    <row r="651" spans="1:11" x14ac:dyDescent="0.25">
      <c r="A651"/>
      <c r="B651"/>
      <c r="C651"/>
      <c r="D651"/>
      <c r="E651"/>
      <c r="F651"/>
      <c r="G651"/>
      <c r="H651"/>
      <c r="I651"/>
      <c r="J651"/>
      <c r="K651"/>
    </row>
    <row r="652" spans="1:11" x14ac:dyDescent="0.25">
      <c r="A652"/>
      <c r="B652"/>
      <c r="C652"/>
      <c r="D652"/>
      <c r="E652"/>
      <c r="F652"/>
      <c r="G652"/>
      <c r="H652"/>
      <c r="I652"/>
      <c r="J652"/>
      <c r="K652"/>
    </row>
    <row r="653" spans="1:11" x14ac:dyDescent="0.25">
      <c r="A653"/>
      <c r="B653"/>
      <c r="C653"/>
      <c r="D653"/>
      <c r="E653"/>
      <c r="F653"/>
      <c r="G653"/>
      <c r="H653"/>
      <c r="I653"/>
      <c r="J653"/>
      <c r="K653"/>
    </row>
    <row r="654" spans="1:11" x14ac:dyDescent="0.25">
      <c r="A654"/>
      <c r="B654"/>
      <c r="C654"/>
      <c r="D654"/>
      <c r="E654"/>
      <c r="F654"/>
      <c r="G654"/>
      <c r="H654"/>
      <c r="I654"/>
      <c r="J654"/>
      <c r="K654"/>
    </row>
    <row r="655" spans="1:11" x14ac:dyDescent="0.25">
      <c r="A655"/>
      <c r="B655"/>
      <c r="C655"/>
      <c r="D655"/>
      <c r="E655"/>
      <c r="F655"/>
      <c r="G655"/>
      <c r="H655"/>
      <c r="I655"/>
      <c r="J655"/>
      <c r="K655"/>
    </row>
    <row r="656" spans="1:11" x14ac:dyDescent="0.25">
      <c r="A656"/>
      <c r="B656"/>
      <c r="C656"/>
      <c r="D656"/>
      <c r="E656"/>
      <c r="F656"/>
      <c r="G656"/>
      <c r="H656"/>
      <c r="I656"/>
      <c r="J656"/>
      <c r="K656"/>
    </row>
    <row r="657" spans="1:11" x14ac:dyDescent="0.25">
      <c r="A657"/>
      <c r="B657"/>
      <c r="C657"/>
      <c r="D657"/>
      <c r="E657"/>
      <c r="F657"/>
      <c r="G657"/>
      <c r="H657"/>
      <c r="I657"/>
      <c r="J657"/>
      <c r="K657"/>
    </row>
    <row r="658" spans="1:11" x14ac:dyDescent="0.25">
      <c r="A658"/>
      <c r="B658"/>
      <c r="C658"/>
      <c r="D658"/>
      <c r="E658"/>
      <c r="F658"/>
      <c r="G658"/>
      <c r="H658"/>
      <c r="I658"/>
      <c r="J658"/>
      <c r="K658"/>
    </row>
    <row r="659" spans="1:11" x14ac:dyDescent="0.25">
      <c r="A659"/>
      <c r="B659"/>
      <c r="C659"/>
      <c r="D659"/>
      <c r="E659"/>
      <c r="F659"/>
      <c r="G659"/>
      <c r="H659"/>
      <c r="I659"/>
      <c r="J659"/>
      <c r="K659"/>
    </row>
    <row r="660" spans="1:11" x14ac:dyDescent="0.25">
      <c r="A660"/>
      <c r="B660"/>
      <c r="C660"/>
      <c r="D660"/>
      <c r="E660"/>
      <c r="F660"/>
      <c r="G660"/>
      <c r="H660"/>
      <c r="I660"/>
      <c r="J660"/>
      <c r="K660"/>
    </row>
    <row r="661" spans="1:11" x14ac:dyDescent="0.25">
      <c r="A661"/>
      <c r="B661"/>
      <c r="C661"/>
      <c r="D661"/>
      <c r="E661"/>
      <c r="F661"/>
      <c r="G661"/>
      <c r="H661"/>
      <c r="I661"/>
      <c r="J661"/>
      <c r="K661"/>
    </row>
    <row r="662" spans="1:11" x14ac:dyDescent="0.25">
      <c r="A662"/>
      <c r="B662"/>
      <c r="C662"/>
      <c r="D662"/>
      <c r="E662"/>
      <c r="F662"/>
      <c r="G662"/>
      <c r="H662"/>
      <c r="I662"/>
      <c r="J662"/>
      <c r="K662"/>
    </row>
    <row r="663" spans="1:11" x14ac:dyDescent="0.25">
      <c r="A663"/>
      <c r="B663"/>
      <c r="C663"/>
      <c r="D663"/>
      <c r="E663"/>
      <c r="F663"/>
      <c r="G663"/>
      <c r="H663"/>
      <c r="I663"/>
      <c r="J663"/>
      <c r="K663"/>
    </row>
    <row r="664" spans="1:11" x14ac:dyDescent="0.25">
      <c r="A664"/>
      <c r="B664"/>
      <c r="C664"/>
      <c r="D664"/>
      <c r="E664"/>
      <c r="F664"/>
      <c r="G664"/>
      <c r="H664"/>
      <c r="I664"/>
      <c r="J664"/>
      <c r="K664"/>
    </row>
    <row r="665" spans="1:11" x14ac:dyDescent="0.25">
      <c r="A665"/>
      <c r="B665"/>
      <c r="C665"/>
      <c r="D665"/>
      <c r="E665"/>
      <c r="F665"/>
      <c r="G665"/>
      <c r="H665"/>
      <c r="I665"/>
      <c r="J665"/>
      <c r="K665"/>
    </row>
    <row r="666" spans="1:11" x14ac:dyDescent="0.25">
      <c r="A666"/>
      <c r="B666"/>
      <c r="C666"/>
      <c r="D666"/>
      <c r="E666"/>
      <c r="F666"/>
      <c r="G666"/>
      <c r="H666"/>
      <c r="I666"/>
      <c r="J666"/>
      <c r="K666"/>
    </row>
    <row r="667" spans="1:11" x14ac:dyDescent="0.25">
      <c r="A667"/>
      <c r="B667"/>
      <c r="C667"/>
      <c r="D667"/>
      <c r="E667"/>
      <c r="F667"/>
      <c r="G667"/>
      <c r="H667"/>
      <c r="I667"/>
      <c r="J667"/>
      <c r="K667"/>
    </row>
    <row r="668" spans="1:11" x14ac:dyDescent="0.25">
      <c r="A668"/>
      <c r="B668"/>
      <c r="C668"/>
      <c r="D668"/>
      <c r="E668"/>
      <c r="F668"/>
      <c r="G668"/>
      <c r="H668"/>
      <c r="I668"/>
      <c r="J668"/>
      <c r="K668"/>
    </row>
    <row r="669" spans="1:11" x14ac:dyDescent="0.25">
      <c r="A669"/>
      <c r="B669"/>
      <c r="C669"/>
      <c r="D669"/>
      <c r="E669"/>
      <c r="F669"/>
      <c r="G669"/>
      <c r="H669"/>
      <c r="I669"/>
      <c r="J669"/>
      <c r="K669"/>
    </row>
    <row r="670" spans="1:11" x14ac:dyDescent="0.25">
      <c r="A670"/>
      <c r="B670"/>
      <c r="C670"/>
      <c r="D670"/>
      <c r="E670"/>
      <c r="F670"/>
      <c r="G670"/>
      <c r="H670"/>
      <c r="I670"/>
      <c r="J670"/>
      <c r="K670"/>
    </row>
    <row r="671" spans="1:11" x14ac:dyDescent="0.25">
      <c r="A671"/>
      <c r="B671"/>
      <c r="C671"/>
      <c r="D671"/>
      <c r="E671"/>
      <c r="F671"/>
      <c r="G671"/>
      <c r="H671"/>
      <c r="I671"/>
      <c r="J671"/>
      <c r="K671"/>
    </row>
    <row r="672" spans="1:11" x14ac:dyDescent="0.25">
      <c r="A672"/>
      <c r="B672"/>
      <c r="C672"/>
      <c r="D672"/>
      <c r="E672"/>
      <c r="F672"/>
      <c r="G672"/>
      <c r="H672"/>
      <c r="I672"/>
      <c r="J672"/>
      <c r="K672"/>
    </row>
    <row r="673" spans="1:11" x14ac:dyDescent="0.25">
      <c r="A673"/>
      <c r="B673"/>
      <c r="C673"/>
      <c r="D673"/>
      <c r="E673"/>
      <c r="F673"/>
      <c r="G673"/>
      <c r="H673"/>
      <c r="I673"/>
      <c r="J673"/>
      <c r="K673"/>
    </row>
    <row r="674" spans="1:11" x14ac:dyDescent="0.25">
      <c r="A674"/>
      <c r="B674"/>
      <c r="C674"/>
      <c r="D674"/>
      <c r="E674"/>
      <c r="F674"/>
      <c r="G674"/>
      <c r="H674"/>
      <c r="I674"/>
      <c r="J674"/>
      <c r="K674"/>
    </row>
    <row r="675" spans="1:11" x14ac:dyDescent="0.25">
      <c r="A675"/>
      <c r="B675"/>
      <c r="C675"/>
      <c r="D675"/>
      <c r="E675"/>
      <c r="F675"/>
      <c r="G675"/>
      <c r="H675"/>
      <c r="I675"/>
      <c r="J675"/>
      <c r="K675"/>
    </row>
    <row r="676" spans="1:11" x14ac:dyDescent="0.25">
      <c r="A676"/>
      <c r="B676"/>
      <c r="C676"/>
      <c r="D676"/>
      <c r="E676"/>
      <c r="F676"/>
      <c r="G676"/>
      <c r="H676"/>
      <c r="I676"/>
      <c r="J676"/>
      <c r="K676"/>
    </row>
    <row r="677" spans="1:11" x14ac:dyDescent="0.25">
      <c r="A677"/>
      <c r="B677"/>
      <c r="C677"/>
      <c r="D677"/>
      <c r="E677"/>
      <c r="F677"/>
      <c r="G677"/>
      <c r="H677"/>
      <c r="I677"/>
      <c r="J677"/>
      <c r="K677"/>
    </row>
    <row r="678" spans="1:11" x14ac:dyDescent="0.25">
      <c r="A678"/>
      <c r="B678"/>
      <c r="C678"/>
      <c r="D678"/>
      <c r="E678"/>
      <c r="F678"/>
      <c r="G678"/>
      <c r="H678"/>
      <c r="I678"/>
      <c r="J678"/>
      <c r="K678"/>
    </row>
    <row r="679" spans="1:11" x14ac:dyDescent="0.25">
      <c r="A679"/>
      <c r="B679"/>
      <c r="C679"/>
      <c r="D679"/>
      <c r="E679"/>
      <c r="F679"/>
      <c r="G679"/>
      <c r="H679"/>
      <c r="I679"/>
      <c r="J679"/>
      <c r="K679"/>
    </row>
    <row r="680" spans="1:11" x14ac:dyDescent="0.25">
      <c r="A680"/>
      <c r="B680"/>
      <c r="C680"/>
      <c r="D680"/>
      <c r="E680"/>
      <c r="F680"/>
      <c r="G680"/>
      <c r="H680"/>
      <c r="I680"/>
      <c r="J680"/>
      <c r="K680"/>
    </row>
    <row r="681" spans="1:11" x14ac:dyDescent="0.25">
      <c r="A681"/>
      <c r="B681"/>
      <c r="C681"/>
      <c r="D681"/>
      <c r="E681"/>
      <c r="F681"/>
      <c r="G681"/>
      <c r="H681"/>
      <c r="I681"/>
      <c r="J681"/>
      <c r="K681"/>
    </row>
    <row r="682" spans="1:11" x14ac:dyDescent="0.25">
      <c r="A682"/>
      <c r="B682"/>
      <c r="C682"/>
      <c r="D682"/>
      <c r="E682"/>
      <c r="F682"/>
      <c r="G682"/>
      <c r="H682"/>
      <c r="I682"/>
      <c r="J682"/>
      <c r="K682"/>
    </row>
    <row r="683" spans="1:11" x14ac:dyDescent="0.25">
      <c r="A683"/>
      <c r="B683"/>
      <c r="C683"/>
      <c r="D683"/>
      <c r="E683"/>
      <c r="F683"/>
      <c r="G683"/>
      <c r="H683"/>
      <c r="I683"/>
      <c r="J683"/>
      <c r="K683"/>
    </row>
    <row r="684" spans="1:11" x14ac:dyDescent="0.25">
      <c r="A684"/>
      <c r="B684"/>
      <c r="C684"/>
      <c r="D684"/>
      <c r="E684"/>
      <c r="F684"/>
      <c r="G684"/>
      <c r="H684"/>
      <c r="I684"/>
      <c r="J684"/>
      <c r="K684"/>
    </row>
    <row r="685" spans="1:11" x14ac:dyDescent="0.25">
      <c r="A685"/>
      <c r="B685"/>
      <c r="C685"/>
      <c r="D685"/>
      <c r="E685"/>
      <c r="F685"/>
      <c r="G685"/>
      <c r="H685"/>
      <c r="I685"/>
      <c r="J685"/>
      <c r="K685"/>
    </row>
    <row r="686" spans="1:11" x14ac:dyDescent="0.25">
      <c r="A686"/>
      <c r="B686"/>
      <c r="C686"/>
      <c r="D686"/>
      <c r="E686"/>
      <c r="F686"/>
      <c r="G686"/>
      <c r="H686"/>
      <c r="I686"/>
      <c r="J686"/>
      <c r="K686"/>
    </row>
    <row r="687" spans="1:11" x14ac:dyDescent="0.25">
      <c r="A687"/>
      <c r="B687"/>
      <c r="C687"/>
      <c r="D687"/>
      <c r="E687"/>
      <c r="F687"/>
      <c r="G687"/>
      <c r="H687"/>
      <c r="I687"/>
      <c r="J687"/>
      <c r="K687"/>
    </row>
    <row r="688" spans="1:11" x14ac:dyDescent="0.25">
      <c r="A688"/>
      <c r="B688"/>
      <c r="C688"/>
      <c r="D688"/>
      <c r="E688"/>
      <c r="F688"/>
      <c r="G688"/>
      <c r="H688"/>
      <c r="I688"/>
      <c r="J688"/>
      <c r="K688"/>
    </row>
    <row r="689" spans="1:11" x14ac:dyDescent="0.25">
      <c r="A689"/>
      <c r="B689"/>
      <c r="C689"/>
      <c r="D689"/>
      <c r="E689"/>
      <c r="F689"/>
      <c r="G689"/>
      <c r="H689"/>
      <c r="I689"/>
      <c r="J689"/>
      <c r="K689"/>
    </row>
    <row r="690" spans="1:11" x14ac:dyDescent="0.25">
      <c r="A690"/>
      <c r="B690"/>
      <c r="C690"/>
      <c r="D690"/>
      <c r="E690"/>
      <c r="F690"/>
      <c r="G690"/>
      <c r="H690"/>
      <c r="I690"/>
      <c r="J690"/>
      <c r="K690"/>
    </row>
    <row r="691" spans="1:11" x14ac:dyDescent="0.25">
      <c r="A691"/>
      <c r="B691"/>
      <c r="C691"/>
      <c r="D691"/>
      <c r="E691"/>
      <c r="F691"/>
      <c r="G691"/>
      <c r="H691"/>
      <c r="I691"/>
      <c r="J691"/>
      <c r="K691"/>
    </row>
    <row r="692" spans="1:11" x14ac:dyDescent="0.25">
      <c r="A692"/>
      <c r="B692"/>
      <c r="C692"/>
      <c r="D692"/>
      <c r="E692"/>
      <c r="F692"/>
      <c r="G692"/>
      <c r="H692"/>
      <c r="I692"/>
      <c r="J692"/>
      <c r="K692"/>
    </row>
    <row r="693" spans="1:11" x14ac:dyDescent="0.25">
      <c r="A693"/>
      <c r="B693"/>
      <c r="C693"/>
      <c r="D693"/>
      <c r="E693"/>
      <c r="F693"/>
      <c r="G693"/>
      <c r="H693"/>
      <c r="I693"/>
      <c r="J693"/>
      <c r="K693"/>
    </row>
    <row r="694" spans="1:11" x14ac:dyDescent="0.25">
      <c r="A694"/>
      <c r="B694"/>
      <c r="C694"/>
      <c r="D694"/>
      <c r="E694"/>
      <c r="F694"/>
      <c r="G694"/>
      <c r="H694"/>
      <c r="I694"/>
      <c r="J694"/>
      <c r="K694"/>
    </row>
    <row r="695" spans="1:11" x14ac:dyDescent="0.25">
      <c r="A695"/>
      <c r="B695"/>
      <c r="C695"/>
      <c r="D695"/>
      <c r="E695"/>
      <c r="F695"/>
      <c r="G695"/>
      <c r="H695"/>
      <c r="I695"/>
      <c r="J695"/>
      <c r="K695"/>
    </row>
    <row r="696" spans="1:11" x14ac:dyDescent="0.25">
      <c r="A696"/>
      <c r="B696"/>
      <c r="C696"/>
      <c r="D696"/>
      <c r="E696"/>
      <c r="F696"/>
      <c r="G696"/>
      <c r="H696"/>
      <c r="I696"/>
      <c r="J696"/>
      <c r="K696"/>
    </row>
    <row r="697" spans="1:11" x14ac:dyDescent="0.25">
      <c r="A697"/>
      <c r="B697"/>
      <c r="C697"/>
      <c r="D697"/>
      <c r="E697"/>
      <c r="F697"/>
      <c r="G697"/>
      <c r="H697"/>
      <c r="I697"/>
      <c r="J697"/>
      <c r="K697"/>
    </row>
    <row r="698" spans="1:11" x14ac:dyDescent="0.25">
      <c r="A698"/>
      <c r="B698"/>
      <c r="C698"/>
      <c r="D698"/>
      <c r="E698"/>
      <c r="F698"/>
      <c r="G698"/>
      <c r="H698"/>
      <c r="I698"/>
      <c r="J698"/>
      <c r="K698"/>
    </row>
    <row r="699" spans="1:11" x14ac:dyDescent="0.25">
      <c r="A699"/>
      <c r="B699"/>
      <c r="C699"/>
      <c r="D699"/>
      <c r="E699"/>
      <c r="F699"/>
      <c r="G699"/>
      <c r="H699"/>
      <c r="I699"/>
      <c r="J699"/>
      <c r="K699"/>
    </row>
    <row r="700" spans="1:11" x14ac:dyDescent="0.25">
      <c r="A700"/>
      <c r="B700"/>
      <c r="C700"/>
      <c r="D700"/>
      <c r="E700"/>
      <c r="F700"/>
      <c r="G700"/>
      <c r="H700"/>
      <c r="I700"/>
      <c r="J700"/>
      <c r="K700"/>
    </row>
    <row r="701" spans="1:11" x14ac:dyDescent="0.25">
      <c r="A701"/>
      <c r="B701"/>
      <c r="C701"/>
      <c r="D701"/>
      <c r="E701"/>
      <c r="F701"/>
      <c r="G701"/>
      <c r="H701"/>
      <c r="I701"/>
      <c r="J701"/>
      <c r="K701"/>
    </row>
    <row r="702" spans="1:11" x14ac:dyDescent="0.25">
      <c r="A702"/>
      <c r="B702"/>
      <c r="C702"/>
      <c r="D702"/>
      <c r="E702"/>
      <c r="F702"/>
      <c r="G702"/>
      <c r="H702"/>
      <c r="I702"/>
      <c r="J702"/>
      <c r="K702"/>
    </row>
    <row r="703" spans="1:11" x14ac:dyDescent="0.25">
      <c r="A703"/>
      <c r="B703"/>
      <c r="C703"/>
      <c r="D703"/>
      <c r="E703"/>
      <c r="F703"/>
      <c r="G703"/>
      <c r="H703"/>
      <c r="I703"/>
      <c r="J703"/>
      <c r="K703"/>
    </row>
    <row r="704" spans="1:11" x14ac:dyDescent="0.25">
      <c r="A704"/>
      <c r="B704"/>
      <c r="C704"/>
      <c r="D704"/>
      <c r="E704"/>
      <c r="F704"/>
      <c r="G704"/>
      <c r="H704"/>
      <c r="I704"/>
      <c r="J704"/>
      <c r="K704"/>
    </row>
    <row r="705" spans="1:11" x14ac:dyDescent="0.25">
      <c r="A705"/>
      <c r="B705"/>
      <c r="C705"/>
      <c r="D705"/>
      <c r="E705"/>
      <c r="F705"/>
      <c r="G705"/>
      <c r="H705"/>
      <c r="I705"/>
      <c r="J705"/>
      <c r="K705"/>
    </row>
    <row r="706" spans="1:11" x14ac:dyDescent="0.25">
      <c r="A706"/>
      <c r="B706"/>
      <c r="C706"/>
      <c r="D706"/>
      <c r="E706"/>
      <c r="F706"/>
      <c r="G706"/>
      <c r="H706"/>
      <c r="I706"/>
      <c r="J706"/>
      <c r="K706"/>
    </row>
    <row r="707" spans="1:11" x14ac:dyDescent="0.25">
      <c r="A707"/>
      <c r="B707"/>
      <c r="C707"/>
      <c r="D707"/>
      <c r="E707"/>
      <c r="F707"/>
      <c r="G707"/>
      <c r="H707"/>
      <c r="I707"/>
      <c r="J707"/>
      <c r="K707"/>
    </row>
    <row r="708" spans="1:11" x14ac:dyDescent="0.25">
      <c r="A708"/>
      <c r="B708"/>
      <c r="C708"/>
      <c r="D708"/>
      <c r="E708"/>
      <c r="F708"/>
      <c r="G708"/>
      <c r="H708"/>
      <c r="I708"/>
      <c r="J708"/>
      <c r="K708"/>
    </row>
    <row r="709" spans="1:11" x14ac:dyDescent="0.25">
      <c r="A709"/>
      <c r="B709"/>
      <c r="C709"/>
      <c r="D709"/>
      <c r="E709"/>
      <c r="F709"/>
      <c r="G709"/>
      <c r="H709"/>
      <c r="I709"/>
      <c r="J709"/>
      <c r="K709"/>
    </row>
    <row r="710" spans="1:11" x14ac:dyDescent="0.25">
      <c r="A710"/>
      <c r="B710"/>
      <c r="C710"/>
      <c r="D710"/>
      <c r="E710"/>
      <c r="F710"/>
      <c r="G710"/>
      <c r="H710"/>
      <c r="I710"/>
      <c r="J710"/>
      <c r="K710"/>
    </row>
    <row r="711" spans="1:11" x14ac:dyDescent="0.25">
      <c r="A711"/>
      <c r="B711"/>
      <c r="C711"/>
      <c r="D711"/>
      <c r="E711"/>
      <c r="F711"/>
      <c r="G711"/>
      <c r="H711"/>
      <c r="I711"/>
      <c r="J711"/>
      <c r="K711"/>
    </row>
    <row r="712" spans="1:11" x14ac:dyDescent="0.25">
      <c r="A712"/>
      <c r="B712"/>
      <c r="C712"/>
      <c r="D712"/>
      <c r="E712"/>
      <c r="F712"/>
      <c r="G712"/>
      <c r="H712"/>
      <c r="I712"/>
      <c r="J712"/>
      <c r="K712"/>
    </row>
    <row r="713" spans="1:11" x14ac:dyDescent="0.25">
      <c r="A713"/>
      <c r="B713"/>
      <c r="C713"/>
      <c r="D713"/>
      <c r="E713"/>
      <c r="F713"/>
      <c r="G713"/>
      <c r="H713"/>
      <c r="I713"/>
      <c r="J713"/>
      <c r="K713"/>
    </row>
    <row r="714" spans="1:11" x14ac:dyDescent="0.25">
      <c r="A714"/>
      <c r="B714"/>
      <c r="C714"/>
      <c r="D714"/>
      <c r="E714"/>
      <c r="F714"/>
      <c r="G714"/>
      <c r="H714"/>
      <c r="I714"/>
      <c r="J714"/>
      <c r="K714"/>
    </row>
    <row r="715" spans="1:11" x14ac:dyDescent="0.25">
      <c r="A715"/>
      <c r="B715"/>
      <c r="C715"/>
      <c r="D715"/>
      <c r="E715"/>
      <c r="F715"/>
      <c r="G715"/>
      <c r="H715"/>
      <c r="I715"/>
      <c r="J715"/>
      <c r="K715"/>
    </row>
    <row r="716" spans="1:11" x14ac:dyDescent="0.25">
      <c r="A716"/>
      <c r="B716"/>
      <c r="C716"/>
      <c r="D716"/>
      <c r="E716"/>
      <c r="F716"/>
      <c r="G716"/>
      <c r="H716"/>
      <c r="I716"/>
      <c r="J716"/>
      <c r="K716"/>
    </row>
    <row r="717" spans="1:11" x14ac:dyDescent="0.25">
      <c r="A717"/>
      <c r="B717"/>
      <c r="C717"/>
      <c r="D717"/>
      <c r="E717"/>
      <c r="F717"/>
      <c r="G717"/>
      <c r="H717"/>
      <c r="I717"/>
      <c r="J717"/>
      <c r="K717"/>
    </row>
    <row r="718" spans="1:11" x14ac:dyDescent="0.25">
      <c r="A718"/>
      <c r="B718"/>
      <c r="C718"/>
      <c r="D718"/>
      <c r="E718"/>
      <c r="F718"/>
      <c r="G718"/>
      <c r="H718"/>
      <c r="I718"/>
      <c r="J718"/>
      <c r="K718"/>
    </row>
    <row r="719" spans="1:11" x14ac:dyDescent="0.25">
      <c r="A719"/>
      <c r="B719"/>
      <c r="C719"/>
      <c r="D719"/>
      <c r="E719"/>
      <c r="F719"/>
      <c r="G719"/>
      <c r="H719"/>
      <c r="I719"/>
      <c r="J719"/>
      <c r="K719"/>
    </row>
    <row r="720" spans="1:11" x14ac:dyDescent="0.25">
      <c r="A720"/>
      <c r="B720"/>
      <c r="C720"/>
      <c r="D720"/>
      <c r="E720"/>
      <c r="F720"/>
      <c r="G720"/>
      <c r="H720"/>
      <c r="I720"/>
      <c r="J720"/>
      <c r="K720"/>
    </row>
    <row r="721" spans="1:11" x14ac:dyDescent="0.25">
      <c r="A721"/>
      <c r="B721"/>
      <c r="C721"/>
      <c r="D721"/>
      <c r="E721"/>
      <c r="F721"/>
      <c r="G721"/>
      <c r="H721"/>
      <c r="I721"/>
      <c r="J721"/>
      <c r="K721"/>
    </row>
    <row r="722" spans="1:11" x14ac:dyDescent="0.25">
      <c r="A722"/>
      <c r="B722"/>
      <c r="C722"/>
      <c r="D722"/>
      <c r="E722"/>
      <c r="F722"/>
      <c r="G722"/>
      <c r="H722"/>
      <c r="I722"/>
      <c r="J722"/>
      <c r="K722"/>
    </row>
    <row r="723" spans="1:11" x14ac:dyDescent="0.25">
      <c r="A723"/>
      <c r="B723"/>
      <c r="C723"/>
      <c r="D723"/>
      <c r="E723"/>
      <c r="F723"/>
      <c r="G723"/>
      <c r="H723"/>
      <c r="I723"/>
      <c r="J723"/>
      <c r="K723"/>
    </row>
    <row r="724" spans="1:11" x14ac:dyDescent="0.25">
      <c r="A724"/>
      <c r="B724"/>
      <c r="C724"/>
      <c r="D724"/>
      <c r="E724"/>
      <c r="F724"/>
      <c r="G724"/>
      <c r="H724"/>
      <c r="I724"/>
      <c r="J724"/>
      <c r="K724"/>
    </row>
    <row r="725" spans="1:11" x14ac:dyDescent="0.25">
      <c r="A725"/>
      <c r="B725"/>
      <c r="C725"/>
      <c r="D725"/>
      <c r="E725"/>
      <c r="F725"/>
      <c r="G725"/>
      <c r="H725"/>
      <c r="I725"/>
      <c r="J725"/>
      <c r="K725"/>
    </row>
    <row r="726" spans="1:11" x14ac:dyDescent="0.25">
      <c r="A726"/>
      <c r="B726"/>
      <c r="C726"/>
      <c r="D726"/>
      <c r="E726"/>
      <c r="F726"/>
      <c r="G726"/>
      <c r="H726"/>
      <c r="I726"/>
      <c r="J726"/>
      <c r="K726"/>
    </row>
    <row r="727" spans="1:11" x14ac:dyDescent="0.25">
      <c r="A727"/>
      <c r="B727"/>
      <c r="C727"/>
      <c r="D727"/>
      <c r="E727"/>
      <c r="F727"/>
      <c r="G727"/>
      <c r="H727"/>
      <c r="I727"/>
      <c r="J727"/>
      <c r="K727"/>
    </row>
    <row r="728" spans="1:11" x14ac:dyDescent="0.25">
      <c r="A728"/>
      <c r="B728"/>
      <c r="C728"/>
      <c r="D728"/>
      <c r="E728"/>
      <c r="F728"/>
      <c r="G728"/>
      <c r="H728"/>
      <c r="I728"/>
      <c r="J728"/>
      <c r="K728"/>
    </row>
    <row r="729" spans="1:11" x14ac:dyDescent="0.25">
      <c r="A729"/>
      <c r="B729"/>
      <c r="C729"/>
      <c r="D729"/>
      <c r="E729"/>
      <c r="F729"/>
      <c r="G729"/>
      <c r="H729"/>
      <c r="I729"/>
      <c r="J729"/>
      <c r="K729"/>
    </row>
    <row r="730" spans="1:11" x14ac:dyDescent="0.25">
      <c r="A730"/>
      <c r="B730"/>
      <c r="C730"/>
      <c r="D730"/>
      <c r="E730"/>
      <c r="F730"/>
      <c r="G730"/>
      <c r="H730"/>
      <c r="I730"/>
      <c r="J730"/>
      <c r="K730"/>
    </row>
    <row r="731" spans="1:11" x14ac:dyDescent="0.25">
      <c r="A731"/>
      <c r="B731"/>
      <c r="C731"/>
      <c r="D731"/>
      <c r="E731"/>
      <c r="F731"/>
      <c r="G731"/>
      <c r="H731"/>
      <c r="I731"/>
      <c r="J731"/>
      <c r="K731"/>
    </row>
    <row r="732" spans="1:11" x14ac:dyDescent="0.25">
      <c r="A732"/>
      <c r="B732"/>
      <c r="C732"/>
      <c r="D732"/>
      <c r="E732"/>
      <c r="F732"/>
      <c r="G732"/>
      <c r="H732"/>
      <c r="I732"/>
      <c r="J732"/>
      <c r="K732"/>
    </row>
    <row r="733" spans="1:11" x14ac:dyDescent="0.25">
      <c r="A733"/>
      <c r="B733"/>
      <c r="C733"/>
      <c r="D733"/>
      <c r="E733"/>
      <c r="F733"/>
      <c r="G733"/>
      <c r="H733"/>
      <c r="I733"/>
      <c r="J733"/>
      <c r="K733"/>
    </row>
    <row r="734" spans="1:11" x14ac:dyDescent="0.25">
      <c r="A734"/>
      <c r="B734"/>
      <c r="C734"/>
      <c r="D734"/>
      <c r="E734"/>
      <c r="F734"/>
      <c r="G734"/>
      <c r="H734"/>
      <c r="I734"/>
      <c r="J734"/>
      <c r="K734"/>
    </row>
    <row r="735" spans="1:11" x14ac:dyDescent="0.25">
      <c r="A735"/>
      <c r="B735"/>
      <c r="C735"/>
      <c r="D735"/>
      <c r="E735"/>
      <c r="F735"/>
      <c r="G735"/>
      <c r="H735"/>
      <c r="I735"/>
      <c r="J735"/>
      <c r="K735"/>
    </row>
    <row r="736" spans="1:11" x14ac:dyDescent="0.25">
      <c r="A736"/>
      <c r="B736"/>
      <c r="C736"/>
      <c r="D736"/>
      <c r="E736"/>
      <c r="F736"/>
      <c r="G736"/>
      <c r="H736"/>
      <c r="I736"/>
      <c r="J736"/>
      <c r="K736"/>
    </row>
    <row r="737" spans="1:11" x14ac:dyDescent="0.25">
      <c r="A737"/>
      <c r="B737"/>
      <c r="C737"/>
      <c r="D737"/>
      <c r="E737"/>
      <c r="F737"/>
      <c r="G737"/>
      <c r="H737"/>
      <c r="I737"/>
      <c r="J737"/>
      <c r="K737"/>
    </row>
    <row r="738" spans="1:11" x14ac:dyDescent="0.25">
      <c r="A738"/>
      <c r="B738"/>
      <c r="C738"/>
      <c r="D738"/>
      <c r="E738"/>
      <c r="F738"/>
      <c r="G738"/>
      <c r="H738"/>
      <c r="I738"/>
      <c r="J738"/>
      <c r="K738"/>
    </row>
    <row r="739" spans="1:11" x14ac:dyDescent="0.25">
      <c r="A739"/>
      <c r="B739"/>
      <c r="C739"/>
      <c r="D739"/>
      <c r="E739"/>
      <c r="F739"/>
      <c r="G739"/>
      <c r="H739"/>
      <c r="I739"/>
      <c r="J739"/>
      <c r="K739"/>
    </row>
    <row r="740" spans="1:11" x14ac:dyDescent="0.25">
      <c r="A740"/>
      <c r="B740"/>
      <c r="C740"/>
      <c r="D740"/>
      <c r="E740"/>
      <c r="F740"/>
      <c r="G740"/>
      <c r="H740"/>
      <c r="I740"/>
      <c r="J740"/>
      <c r="K740"/>
    </row>
    <row r="741" spans="1:11" x14ac:dyDescent="0.25">
      <c r="A741"/>
      <c r="B741"/>
      <c r="C741"/>
      <c r="D741"/>
      <c r="E741"/>
      <c r="F741"/>
      <c r="G741"/>
      <c r="H741"/>
      <c r="I741"/>
      <c r="J741"/>
      <c r="K741"/>
    </row>
    <row r="742" spans="1:11" x14ac:dyDescent="0.25">
      <c r="A742"/>
      <c r="B742"/>
      <c r="C742"/>
      <c r="D742"/>
      <c r="E742"/>
      <c r="F742"/>
      <c r="G742"/>
      <c r="H742"/>
      <c r="I742"/>
      <c r="J742"/>
      <c r="K742"/>
    </row>
    <row r="743" spans="1:11" x14ac:dyDescent="0.25">
      <c r="A743"/>
      <c r="B743"/>
      <c r="C743"/>
      <c r="D743"/>
      <c r="E743"/>
      <c r="F743"/>
      <c r="G743"/>
      <c r="H743"/>
      <c r="I743"/>
      <c r="J743"/>
      <c r="K743"/>
    </row>
    <row r="744" spans="1:11" x14ac:dyDescent="0.25">
      <c r="A744"/>
      <c r="B744"/>
      <c r="C744"/>
      <c r="D744"/>
      <c r="E744"/>
      <c r="F744"/>
      <c r="G744"/>
      <c r="H744"/>
      <c r="I744"/>
      <c r="J744"/>
      <c r="K744"/>
    </row>
    <row r="745" spans="1:11" x14ac:dyDescent="0.25">
      <c r="A745"/>
      <c r="B745"/>
      <c r="C745"/>
      <c r="D745"/>
      <c r="E745"/>
      <c r="F745"/>
      <c r="G745"/>
      <c r="H745"/>
      <c r="I745"/>
      <c r="J745"/>
      <c r="K745"/>
    </row>
    <row r="746" spans="1:11" x14ac:dyDescent="0.25">
      <c r="A746"/>
      <c r="B746"/>
      <c r="C746"/>
      <c r="D746"/>
      <c r="E746"/>
      <c r="F746"/>
      <c r="G746"/>
      <c r="H746"/>
      <c r="I746"/>
      <c r="J746"/>
      <c r="K746"/>
    </row>
    <row r="747" spans="1:11" x14ac:dyDescent="0.25">
      <c r="A747"/>
      <c r="B747"/>
      <c r="C747"/>
      <c r="D747"/>
      <c r="E747"/>
      <c r="F747"/>
      <c r="G747"/>
      <c r="H747"/>
      <c r="I747"/>
      <c r="J747"/>
      <c r="K747"/>
    </row>
    <row r="748" spans="1:11" x14ac:dyDescent="0.25">
      <c r="A748"/>
      <c r="B748"/>
      <c r="C748"/>
      <c r="D748"/>
      <c r="E748"/>
      <c r="F748"/>
      <c r="G748"/>
      <c r="H748"/>
      <c r="I748"/>
      <c r="J748"/>
      <c r="K748"/>
    </row>
    <row r="749" spans="1:11" x14ac:dyDescent="0.25">
      <c r="A749"/>
      <c r="B749"/>
      <c r="C749"/>
      <c r="D749"/>
      <c r="E749"/>
      <c r="F749"/>
      <c r="G749"/>
      <c r="H749"/>
      <c r="I749"/>
      <c r="J749"/>
      <c r="K749"/>
    </row>
    <row r="750" spans="1:11" x14ac:dyDescent="0.25">
      <c r="A750"/>
      <c r="B750"/>
      <c r="C750"/>
      <c r="D750"/>
      <c r="E750"/>
      <c r="F750"/>
      <c r="G750"/>
      <c r="H750"/>
      <c r="I750"/>
      <c r="J750"/>
      <c r="K750"/>
    </row>
    <row r="751" spans="1:11" x14ac:dyDescent="0.25">
      <c r="A751"/>
      <c r="B751"/>
      <c r="C751"/>
      <c r="D751"/>
      <c r="E751"/>
      <c r="F751"/>
      <c r="G751"/>
      <c r="H751"/>
      <c r="I751"/>
      <c r="J751"/>
      <c r="K751"/>
    </row>
    <row r="752" spans="1:11" x14ac:dyDescent="0.25">
      <c r="A752"/>
      <c r="B752"/>
      <c r="C752"/>
      <c r="D752"/>
      <c r="E752"/>
      <c r="F752"/>
      <c r="G752"/>
      <c r="H752"/>
      <c r="I752"/>
      <c r="J752"/>
      <c r="K752"/>
    </row>
    <row r="753" spans="1:11" x14ac:dyDescent="0.25">
      <c r="A753"/>
      <c r="B753"/>
      <c r="C753"/>
      <c r="D753"/>
      <c r="E753"/>
      <c r="F753"/>
      <c r="G753"/>
      <c r="H753"/>
      <c r="I753"/>
      <c r="J753"/>
      <c r="K753"/>
    </row>
    <row r="754" spans="1:11" x14ac:dyDescent="0.25">
      <c r="A754"/>
      <c r="B754"/>
      <c r="C754"/>
      <c r="D754"/>
      <c r="E754"/>
      <c r="F754"/>
      <c r="G754"/>
      <c r="H754"/>
      <c r="I754"/>
      <c r="J754"/>
      <c r="K754"/>
    </row>
    <row r="755" spans="1:11" x14ac:dyDescent="0.25">
      <c r="A755"/>
      <c r="B755"/>
      <c r="C755"/>
      <c r="D755"/>
      <c r="E755"/>
      <c r="F755"/>
      <c r="G755"/>
      <c r="H755"/>
      <c r="I755"/>
      <c r="J755"/>
      <c r="K755"/>
    </row>
    <row r="756" spans="1:11" x14ac:dyDescent="0.25">
      <c r="A756"/>
      <c r="B756"/>
      <c r="C756"/>
      <c r="D756"/>
      <c r="E756"/>
      <c r="F756"/>
      <c r="G756"/>
      <c r="H756"/>
      <c r="I756"/>
      <c r="J756"/>
      <c r="K756"/>
    </row>
    <row r="757" spans="1:11" x14ac:dyDescent="0.25">
      <c r="A757"/>
      <c r="B757"/>
      <c r="C757"/>
      <c r="D757"/>
      <c r="E757"/>
      <c r="F757"/>
      <c r="G757"/>
      <c r="H757"/>
      <c r="I757"/>
      <c r="J757"/>
      <c r="K757"/>
    </row>
    <row r="758" spans="1:11" x14ac:dyDescent="0.25">
      <c r="A758"/>
      <c r="B758"/>
      <c r="C758"/>
      <c r="D758"/>
      <c r="E758"/>
      <c r="F758"/>
      <c r="G758"/>
      <c r="H758"/>
      <c r="I758"/>
      <c r="J758"/>
      <c r="K758"/>
    </row>
    <row r="759" spans="1:11" x14ac:dyDescent="0.25">
      <c r="A759"/>
      <c r="B759"/>
      <c r="C759"/>
      <c r="D759"/>
      <c r="E759"/>
      <c r="F759"/>
      <c r="G759"/>
      <c r="H759"/>
      <c r="I759"/>
      <c r="J759"/>
      <c r="K759"/>
    </row>
    <row r="760" spans="1:11" x14ac:dyDescent="0.25">
      <c r="A760"/>
      <c r="B760"/>
      <c r="C760"/>
      <c r="D760"/>
      <c r="E760"/>
      <c r="F760"/>
      <c r="G760"/>
      <c r="H760"/>
      <c r="I760"/>
      <c r="J760"/>
      <c r="K760"/>
    </row>
    <row r="761" spans="1:11" x14ac:dyDescent="0.25">
      <c r="A761"/>
      <c r="B761"/>
      <c r="C761"/>
      <c r="D761"/>
      <c r="E761"/>
      <c r="F761"/>
      <c r="G761"/>
      <c r="H761"/>
      <c r="I761"/>
      <c r="J761"/>
      <c r="K761"/>
    </row>
    <row r="762" spans="1:11" x14ac:dyDescent="0.25">
      <c r="A762"/>
      <c r="B762"/>
      <c r="C762"/>
      <c r="D762"/>
      <c r="E762"/>
      <c r="F762"/>
      <c r="G762"/>
      <c r="H762"/>
      <c r="I762"/>
      <c r="J762"/>
      <c r="K762"/>
    </row>
    <row r="763" spans="1:11" x14ac:dyDescent="0.25">
      <c r="A763"/>
      <c r="B763"/>
      <c r="C763"/>
      <c r="D763"/>
      <c r="E763"/>
      <c r="F763"/>
      <c r="G763"/>
      <c r="H763"/>
      <c r="I763"/>
      <c r="J763"/>
      <c r="K763"/>
    </row>
    <row r="764" spans="1:11" x14ac:dyDescent="0.25">
      <c r="A764"/>
      <c r="B764"/>
      <c r="C764"/>
      <c r="D764"/>
      <c r="E764"/>
      <c r="F764"/>
      <c r="G764"/>
      <c r="H764"/>
      <c r="I764"/>
      <c r="J764"/>
      <c r="K764"/>
    </row>
    <row r="765" spans="1:11" x14ac:dyDescent="0.25">
      <c r="A765"/>
      <c r="B765"/>
      <c r="C765"/>
      <c r="D765"/>
      <c r="E765"/>
      <c r="F765"/>
      <c r="G765"/>
      <c r="H765"/>
      <c r="I765"/>
      <c r="J765"/>
      <c r="K765"/>
    </row>
    <row r="766" spans="1:11" x14ac:dyDescent="0.25">
      <c r="A766"/>
      <c r="B766"/>
      <c r="C766"/>
      <c r="D766"/>
      <c r="E766"/>
      <c r="F766"/>
      <c r="G766"/>
      <c r="H766"/>
      <c r="I766"/>
      <c r="J766"/>
      <c r="K766"/>
    </row>
    <row r="767" spans="1:11" x14ac:dyDescent="0.25">
      <c r="A767"/>
      <c r="B767"/>
      <c r="C767"/>
      <c r="D767"/>
      <c r="E767"/>
      <c r="F767"/>
      <c r="G767"/>
      <c r="H767"/>
      <c r="I767"/>
      <c r="J767"/>
      <c r="K767"/>
    </row>
    <row r="768" spans="1:11" x14ac:dyDescent="0.25">
      <c r="A768"/>
      <c r="B768"/>
      <c r="C768"/>
      <c r="D768"/>
      <c r="E768"/>
      <c r="F768"/>
      <c r="G768"/>
      <c r="H768"/>
      <c r="I768"/>
      <c r="J768"/>
      <c r="K768"/>
    </row>
    <row r="769" spans="1:11" x14ac:dyDescent="0.25">
      <c r="A769"/>
      <c r="B769"/>
      <c r="C769"/>
      <c r="D769"/>
      <c r="E769"/>
      <c r="F769"/>
      <c r="G769"/>
      <c r="H769"/>
      <c r="I769"/>
      <c r="J769"/>
      <c r="K769"/>
    </row>
    <row r="770" spans="1:11" x14ac:dyDescent="0.25">
      <c r="A770"/>
      <c r="B770"/>
      <c r="C770"/>
      <c r="D770"/>
      <c r="E770"/>
      <c r="F770"/>
      <c r="G770"/>
      <c r="H770"/>
      <c r="I770"/>
      <c r="J770"/>
      <c r="K770"/>
    </row>
    <row r="771" spans="1:11" x14ac:dyDescent="0.25">
      <c r="A771"/>
      <c r="B771"/>
      <c r="C771"/>
      <c r="D771"/>
      <c r="E771"/>
      <c r="F771"/>
      <c r="G771"/>
      <c r="H771"/>
      <c r="I771"/>
      <c r="J771"/>
      <c r="K771"/>
    </row>
    <row r="772" spans="1:11" x14ac:dyDescent="0.25">
      <c r="A772"/>
      <c r="B772"/>
      <c r="C772"/>
      <c r="D772"/>
      <c r="E772"/>
      <c r="F772"/>
      <c r="G772"/>
      <c r="H772"/>
      <c r="I772"/>
      <c r="J772"/>
      <c r="K772"/>
    </row>
    <row r="773" spans="1:11" x14ac:dyDescent="0.25">
      <c r="A773"/>
      <c r="B773"/>
      <c r="C773"/>
      <c r="D773"/>
      <c r="E773"/>
      <c r="F773"/>
      <c r="G773"/>
      <c r="H773"/>
      <c r="I773"/>
      <c r="J773"/>
      <c r="K773"/>
    </row>
    <row r="774" spans="1:11" x14ac:dyDescent="0.25">
      <c r="A774"/>
      <c r="B774"/>
      <c r="C774"/>
      <c r="D774"/>
      <c r="E774"/>
      <c r="F774"/>
      <c r="G774"/>
      <c r="H774"/>
      <c r="I774"/>
      <c r="J774"/>
      <c r="K774"/>
    </row>
    <row r="775" spans="1:11" x14ac:dyDescent="0.25">
      <c r="A775"/>
      <c r="B775"/>
      <c r="C775"/>
      <c r="D775"/>
      <c r="E775"/>
      <c r="F775"/>
      <c r="G775"/>
      <c r="H775"/>
      <c r="I775"/>
      <c r="J775"/>
      <c r="K775"/>
    </row>
    <row r="776" spans="1:11" x14ac:dyDescent="0.25">
      <c r="A776"/>
      <c r="B776"/>
      <c r="C776"/>
      <c r="D776"/>
      <c r="E776"/>
      <c r="F776"/>
      <c r="G776"/>
      <c r="H776"/>
      <c r="I776"/>
      <c r="J776"/>
      <c r="K776"/>
    </row>
    <row r="777" spans="1:11" x14ac:dyDescent="0.25">
      <c r="A777"/>
      <c r="B777"/>
      <c r="C777"/>
      <c r="D777"/>
      <c r="E777"/>
      <c r="F777"/>
      <c r="G777"/>
      <c r="H777"/>
      <c r="I777"/>
      <c r="J777"/>
      <c r="K777"/>
    </row>
    <row r="778" spans="1:11" x14ac:dyDescent="0.25">
      <c r="A778"/>
      <c r="B778"/>
      <c r="C778"/>
      <c r="D778"/>
      <c r="E778"/>
      <c r="F778"/>
      <c r="G778"/>
      <c r="H778"/>
      <c r="I778"/>
      <c r="J778"/>
      <c r="K778"/>
    </row>
    <row r="779" spans="1:11" x14ac:dyDescent="0.25">
      <c r="A779"/>
      <c r="B779"/>
      <c r="C779"/>
      <c r="D779"/>
      <c r="E779"/>
      <c r="F779"/>
      <c r="G779"/>
      <c r="H779"/>
      <c r="I779"/>
      <c r="J779"/>
      <c r="K779"/>
    </row>
    <row r="780" spans="1:11" x14ac:dyDescent="0.25">
      <c r="A780"/>
      <c r="B780"/>
      <c r="C780"/>
      <c r="D780"/>
      <c r="E780"/>
      <c r="F780"/>
      <c r="G780"/>
      <c r="H780"/>
      <c r="I780"/>
      <c r="J780"/>
      <c r="K780"/>
    </row>
    <row r="781" spans="1:11" x14ac:dyDescent="0.25">
      <c r="A781"/>
      <c r="B781"/>
      <c r="C781"/>
      <c r="D781"/>
      <c r="E781"/>
      <c r="F781"/>
      <c r="G781"/>
      <c r="H781"/>
      <c r="I781"/>
      <c r="J781"/>
      <c r="K781"/>
    </row>
    <row r="782" spans="1:11" x14ac:dyDescent="0.25">
      <c r="A782"/>
      <c r="B782"/>
      <c r="C782"/>
      <c r="D782"/>
      <c r="E782"/>
      <c r="F782"/>
      <c r="G782"/>
      <c r="H782"/>
      <c r="I782"/>
      <c r="J782"/>
      <c r="K782"/>
    </row>
    <row r="783" spans="1:11" x14ac:dyDescent="0.25">
      <c r="A783"/>
      <c r="B783"/>
      <c r="C783"/>
      <c r="D783"/>
      <c r="E783"/>
      <c r="F783"/>
      <c r="G783"/>
      <c r="H783"/>
      <c r="I783"/>
      <c r="J783"/>
      <c r="K783"/>
    </row>
    <row r="784" spans="1:11" x14ac:dyDescent="0.25">
      <c r="A784"/>
      <c r="B784"/>
      <c r="C784"/>
      <c r="D784"/>
      <c r="E784"/>
      <c r="F784"/>
      <c r="G784"/>
      <c r="H784"/>
      <c r="I784"/>
      <c r="J784"/>
      <c r="K784"/>
    </row>
    <row r="785" spans="1:11" x14ac:dyDescent="0.25">
      <c r="A785"/>
      <c r="B785"/>
      <c r="C785"/>
      <c r="D785"/>
      <c r="E785"/>
      <c r="F785"/>
      <c r="G785"/>
      <c r="H785"/>
      <c r="I785"/>
      <c r="J785"/>
      <c r="K785"/>
    </row>
    <row r="786" spans="1:11" x14ac:dyDescent="0.25">
      <c r="A786"/>
      <c r="B786"/>
      <c r="C786"/>
      <c r="D786"/>
      <c r="E786"/>
      <c r="F786"/>
      <c r="G786"/>
      <c r="H786"/>
      <c r="I786"/>
      <c r="J786"/>
      <c r="K786"/>
    </row>
    <row r="787" spans="1:11" x14ac:dyDescent="0.25">
      <c r="A787"/>
      <c r="B787"/>
      <c r="C787"/>
      <c r="D787"/>
      <c r="E787"/>
      <c r="F787"/>
      <c r="G787"/>
      <c r="H787"/>
      <c r="I787"/>
      <c r="J787"/>
      <c r="K787"/>
    </row>
    <row r="788" spans="1:11" x14ac:dyDescent="0.25">
      <c r="A788"/>
      <c r="B788"/>
      <c r="C788"/>
      <c r="D788"/>
      <c r="E788"/>
      <c r="F788"/>
      <c r="G788"/>
      <c r="H788"/>
      <c r="I788"/>
      <c r="J788"/>
      <c r="K788"/>
    </row>
    <row r="789" spans="1:11" x14ac:dyDescent="0.25">
      <c r="A789"/>
      <c r="B789"/>
      <c r="C789"/>
      <c r="D789"/>
      <c r="E789"/>
      <c r="F789"/>
      <c r="G789"/>
      <c r="H789"/>
      <c r="I789"/>
      <c r="J789"/>
      <c r="K789"/>
    </row>
    <row r="790" spans="1:11" x14ac:dyDescent="0.25">
      <c r="A790"/>
      <c r="B790"/>
      <c r="C790"/>
      <c r="D790"/>
      <c r="E790"/>
      <c r="F790"/>
      <c r="G790"/>
      <c r="H790"/>
      <c r="I790"/>
      <c r="J790"/>
      <c r="K790"/>
    </row>
    <row r="791" spans="1:11" x14ac:dyDescent="0.25">
      <c r="A791"/>
      <c r="B791"/>
      <c r="C791"/>
      <c r="D791"/>
      <c r="E791"/>
      <c r="F791"/>
      <c r="G791"/>
      <c r="H791"/>
      <c r="I791"/>
      <c r="J791"/>
      <c r="K791"/>
    </row>
    <row r="792" spans="1:11" x14ac:dyDescent="0.25">
      <c r="A792"/>
      <c r="B792"/>
      <c r="C792"/>
      <c r="D792"/>
      <c r="E792"/>
      <c r="F792"/>
      <c r="G792"/>
      <c r="H792"/>
      <c r="I792"/>
      <c r="J792"/>
      <c r="K792"/>
    </row>
    <row r="793" spans="1:11" x14ac:dyDescent="0.25">
      <c r="A793"/>
      <c r="B793"/>
      <c r="C793"/>
      <c r="D793"/>
      <c r="E793"/>
      <c r="F793"/>
      <c r="G793"/>
      <c r="H793"/>
      <c r="I793"/>
      <c r="J793"/>
      <c r="K793"/>
    </row>
    <row r="794" spans="1:11" x14ac:dyDescent="0.25">
      <c r="A794"/>
      <c r="B794"/>
      <c r="C794"/>
      <c r="D794"/>
      <c r="E794"/>
      <c r="F794"/>
      <c r="G794"/>
      <c r="H794"/>
      <c r="I794"/>
      <c r="J794"/>
      <c r="K794"/>
    </row>
    <row r="795" spans="1:11" x14ac:dyDescent="0.25">
      <c r="A795"/>
      <c r="B795"/>
      <c r="C795"/>
      <c r="D795"/>
      <c r="E795"/>
      <c r="F795"/>
      <c r="G795"/>
      <c r="H795"/>
      <c r="I795"/>
      <c r="J795"/>
      <c r="K795"/>
    </row>
    <row r="796" spans="1:11" x14ac:dyDescent="0.25">
      <c r="A796"/>
      <c r="B796"/>
      <c r="C796"/>
      <c r="D796"/>
      <c r="E796"/>
      <c r="F796"/>
      <c r="G796"/>
      <c r="H796"/>
      <c r="I796"/>
      <c r="J796"/>
      <c r="K796"/>
    </row>
    <row r="797" spans="1:11" x14ac:dyDescent="0.25">
      <c r="A797"/>
      <c r="B797"/>
      <c r="C797"/>
      <c r="D797"/>
      <c r="E797"/>
      <c r="F797"/>
      <c r="G797"/>
      <c r="H797"/>
      <c r="I797"/>
      <c r="J797"/>
      <c r="K797"/>
    </row>
    <row r="798" spans="1:11" x14ac:dyDescent="0.25">
      <c r="A798"/>
      <c r="B798"/>
      <c r="C798"/>
      <c r="D798"/>
      <c r="E798"/>
      <c r="F798"/>
      <c r="G798"/>
      <c r="H798"/>
      <c r="I798"/>
      <c r="J798"/>
      <c r="K798"/>
    </row>
    <row r="799" spans="1:11" x14ac:dyDescent="0.25">
      <c r="A799"/>
      <c r="B799"/>
      <c r="C799"/>
      <c r="D799"/>
      <c r="E799"/>
      <c r="F799"/>
      <c r="G799"/>
      <c r="H799"/>
      <c r="I799"/>
      <c r="J799"/>
      <c r="K799"/>
    </row>
    <row r="800" spans="1:11" x14ac:dyDescent="0.25">
      <c r="A800"/>
      <c r="B800"/>
      <c r="C800"/>
      <c r="D800"/>
      <c r="E800"/>
      <c r="F800"/>
      <c r="G800"/>
      <c r="H800"/>
      <c r="I800"/>
      <c r="J800"/>
      <c r="K800"/>
    </row>
    <row r="801" spans="1:11" x14ac:dyDescent="0.25">
      <c r="A801"/>
      <c r="B801"/>
      <c r="C801"/>
      <c r="D801"/>
      <c r="E801"/>
      <c r="F801"/>
      <c r="G801"/>
      <c r="H801"/>
      <c r="I801"/>
      <c r="J801"/>
      <c r="K801"/>
    </row>
    <row r="802" spans="1:11" x14ac:dyDescent="0.25">
      <c r="A802"/>
      <c r="B802"/>
      <c r="C802"/>
      <c r="D802"/>
      <c r="E802"/>
      <c r="F802"/>
      <c r="G802"/>
      <c r="H802"/>
      <c r="I802"/>
      <c r="J802"/>
      <c r="K802"/>
    </row>
    <row r="803" spans="1:11" x14ac:dyDescent="0.25">
      <c r="A803"/>
      <c r="B803"/>
      <c r="C803"/>
      <c r="D803"/>
      <c r="E803"/>
      <c r="F803"/>
      <c r="G803"/>
      <c r="H803"/>
      <c r="I803"/>
      <c r="J803"/>
      <c r="K803"/>
    </row>
    <row r="804" spans="1:11" x14ac:dyDescent="0.25">
      <c r="A804"/>
      <c r="B804"/>
      <c r="C804"/>
      <c r="D804"/>
      <c r="E804"/>
      <c r="F804"/>
      <c r="G804"/>
      <c r="H804"/>
      <c r="I804"/>
      <c r="J804"/>
      <c r="K804"/>
    </row>
    <row r="805" spans="1:11" x14ac:dyDescent="0.25">
      <c r="A805"/>
      <c r="B805"/>
      <c r="C805"/>
      <c r="D805"/>
      <c r="E805"/>
      <c r="F805"/>
      <c r="G805"/>
      <c r="H805"/>
      <c r="I805"/>
      <c r="J805"/>
      <c r="K805"/>
    </row>
    <row r="806" spans="1:11" x14ac:dyDescent="0.25">
      <c r="A806"/>
      <c r="B806"/>
      <c r="C806"/>
      <c r="D806"/>
      <c r="E806"/>
      <c r="F806"/>
      <c r="G806"/>
      <c r="H806"/>
      <c r="I806"/>
      <c r="J806"/>
      <c r="K806"/>
    </row>
    <row r="807" spans="1:11" x14ac:dyDescent="0.25">
      <c r="A807"/>
      <c r="B807"/>
      <c r="C807"/>
      <c r="D807"/>
      <c r="E807"/>
      <c r="F807"/>
      <c r="G807"/>
      <c r="H807"/>
      <c r="I807"/>
      <c r="J807"/>
      <c r="K807"/>
    </row>
    <row r="808" spans="1:11" x14ac:dyDescent="0.25">
      <c r="A808"/>
      <c r="B808"/>
      <c r="C808"/>
      <c r="D808"/>
      <c r="E808"/>
      <c r="F808"/>
      <c r="G808"/>
      <c r="H808"/>
      <c r="I808"/>
      <c r="J808"/>
      <c r="K808"/>
    </row>
    <row r="809" spans="1:11" x14ac:dyDescent="0.25">
      <c r="A809"/>
      <c r="B809"/>
      <c r="C809"/>
      <c r="D809"/>
      <c r="E809"/>
      <c r="F809"/>
      <c r="G809"/>
      <c r="H809"/>
      <c r="I809"/>
      <c r="J809"/>
      <c r="K809"/>
    </row>
    <row r="810" spans="1:11" x14ac:dyDescent="0.25">
      <c r="A810"/>
      <c r="B810"/>
      <c r="C810"/>
      <c r="D810"/>
      <c r="E810"/>
      <c r="F810"/>
      <c r="G810"/>
      <c r="H810"/>
      <c r="I810"/>
      <c r="J810"/>
      <c r="K810"/>
    </row>
    <row r="811" spans="1:11" x14ac:dyDescent="0.25">
      <c r="A811"/>
      <c r="B811"/>
      <c r="C811"/>
      <c r="D811"/>
      <c r="E811"/>
      <c r="F811"/>
      <c r="G811"/>
      <c r="H811"/>
      <c r="I811"/>
      <c r="J811"/>
      <c r="K811"/>
    </row>
    <row r="812" spans="1:11" x14ac:dyDescent="0.25">
      <c r="A812"/>
      <c r="B812"/>
      <c r="C812"/>
      <c r="D812"/>
      <c r="E812"/>
      <c r="F812"/>
      <c r="G812"/>
      <c r="H812"/>
      <c r="I812"/>
      <c r="J812"/>
      <c r="K812"/>
    </row>
    <row r="813" spans="1:11" x14ac:dyDescent="0.25">
      <c r="A813"/>
      <c r="B813"/>
      <c r="C813"/>
      <c r="D813"/>
      <c r="E813"/>
      <c r="F813"/>
      <c r="G813"/>
      <c r="H813"/>
      <c r="I813"/>
      <c r="J813"/>
      <c r="K813"/>
    </row>
    <row r="814" spans="1:11" x14ac:dyDescent="0.25">
      <c r="A814"/>
      <c r="B814"/>
      <c r="C814"/>
      <c r="D814"/>
      <c r="E814"/>
      <c r="F814"/>
      <c r="G814"/>
      <c r="H814"/>
      <c r="I814"/>
      <c r="J814"/>
      <c r="K814"/>
    </row>
    <row r="815" spans="1:11" x14ac:dyDescent="0.25">
      <c r="A815"/>
      <c r="B815"/>
      <c r="C815"/>
      <c r="D815"/>
      <c r="E815"/>
      <c r="F815"/>
      <c r="G815"/>
      <c r="H815"/>
      <c r="I815"/>
      <c r="J815"/>
      <c r="K815"/>
    </row>
    <row r="816" spans="1:11" x14ac:dyDescent="0.25">
      <c r="A816"/>
      <c r="B816"/>
      <c r="C816"/>
      <c r="D816"/>
      <c r="E816"/>
      <c r="F816"/>
      <c r="G816"/>
      <c r="H816"/>
      <c r="I816"/>
      <c r="J816"/>
      <c r="K816"/>
    </row>
    <row r="817" spans="1:11" x14ac:dyDescent="0.25">
      <c r="A817"/>
      <c r="B817"/>
      <c r="C817"/>
      <c r="D817"/>
      <c r="E817"/>
      <c r="F817"/>
      <c r="G817"/>
      <c r="H817"/>
      <c r="I817"/>
      <c r="J817"/>
      <c r="K817"/>
    </row>
    <row r="818" spans="1:11" x14ac:dyDescent="0.25">
      <c r="A818"/>
      <c r="B818"/>
      <c r="C818"/>
      <c r="D818"/>
      <c r="E818"/>
      <c r="F818"/>
      <c r="G818"/>
      <c r="H818"/>
      <c r="I818"/>
      <c r="J818"/>
      <c r="K818"/>
    </row>
    <row r="819" spans="1:11" x14ac:dyDescent="0.25">
      <c r="A819"/>
      <c r="B819"/>
      <c r="C819"/>
      <c r="D819"/>
      <c r="E819"/>
      <c r="F819"/>
      <c r="G819"/>
      <c r="H819"/>
      <c r="I819"/>
      <c r="J819"/>
      <c r="K819"/>
    </row>
    <row r="820" spans="1:11" x14ac:dyDescent="0.25">
      <c r="A820"/>
      <c r="B820"/>
      <c r="C820"/>
      <c r="D820"/>
      <c r="E820"/>
      <c r="F820"/>
      <c r="G820"/>
      <c r="H820"/>
      <c r="I820"/>
      <c r="J820"/>
      <c r="K820"/>
    </row>
    <row r="821" spans="1:11" x14ac:dyDescent="0.25">
      <c r="A821"/>
      <c r="B821"/>
      <c r="C821"/>
      <c r="D821"/>
      <c r="E821"/>
      <c r="F821"/>
      <c r="G821"/>
      <c r="H821"/>
      <c r="I821"/>
      <c r="J821"/>
      <c r="K821"/>
    </row>
    <row r="822" spans="1:11" x14ac:dyDescent="0.25">
      <c r="A822"/>
      <c r="B822"/>
      <c r="C822"/>
      <c r="D822"/>
      <c r="E822"/>
      <c r="F822"/>
      <c r="G822"/>
      <c r="H822"/>
      <c r="I822"/>
      <c r="J822"/>
      <c r="K822"/>
    </row>
    <row r="823" spans="1:11" x14ac:dyDescent="0.25">
      <c r="A823"/>
      <c r="B823"/>
      <c r="C823"/>
      <c r="D823"/>
      <c r="E823"/>
      <c r="F823"/>
      <c r="G823"/>
      <c r="H823"/>
      <c r="I823"/>
      <c r="J823"/>
      <c r="K823"/>
    </row>
    <row r="824" spans="1:11" x14ac:dyDescent="0.25">
      <c r="A824"/>
      <c r="B824"/>
      <c r="C824"/>
      <c r="D824"/>
      <c r="E824"/>
      <c r="F824"/>
      <c r="G824"/>
      <c r="H824"/>
      <c r="I824"/>
      <c r="J824"/>
      <c r="K824"/>
    </row>
    <row r="825" spans="1:11" x14ac:dyDescent="0.25">
      <c r="A825"/>
      <c r="B825"/>
      <c r="C825"/>
      <c r="D825"/>
      <c r="E825"/>
      <c r="F825"/>
      <c r="G825"/>
      <c r="H825"/>
      <c r="I825"/>
      <c r="J825"/>
      <c r="K825"/>
    </row>
    <row r="826" spans="1:11" x14ac:dyDescent="0.25">
      <c r="A826"/>
      <c r="B826"/>
      <c r="C826"/>
      <c r="D826"/>
      <c r="E826"/>
      <c r="F826"/>
      <c r="G826"/>
      <c r="H826"/>
      <c r="I826"/>
      <c r="J826"/>
      <c r="K826"/>
    </row>
    <row r="827" spans="1:11" x14ac:dyDescent="0.25">
      <c r="A827"/>
      <c r="B827"/>
      <c r="C827"/>
      <c r="D827"/>
      <c r="E827"/>
      <c r="F827"/>
      <c r="G827"/>
      <c r="H827"/>
      <c r="I827"/>
      <c r="J827"/>
      <c r="K827"/>
    </row>
    <row r="828" spans="1:11" x14ac:dyDescent="0.25">
      <c r="A828"/>
      <c r="B828"/>
      <c r="C828"/>
      <c r="D828"/>
      <c r="E828"/>
      <c r="F828"/>
      <c r="G828"/>
      <c r="H828"/>
      <c r="I828"/>
      <c r="J828"/>
      <c r="K828"/>
    </row>
    <row r="829" spans="1:11" x14ac:dyDescent="0.25">
      <c r="A829"/>
      <c r="B829"/>
      <c r="C829"/>
      <c r="D829"/>
      <c r="E829"/>
      <c r="F829"/>
      <c r="G829"/>
      <c r="H829"/>
      <c r="I829"/>
      <c r="J829"/>
      <c r="K829"/>
    </row>
    <row r="830" spans="1:11" x14ac:dyDescent="0.25">
      <c r="A830"/>
      <c r="B830"/>
      <c r="C830"/>
      <c r="D830"/>
      <c r="E830"/>
      <c r="F830"/>
      <c r="G830"/>
      <c r="H830"/>
      <c r="I830"/>
      <c r="J830"/>
      <c r="K830"/>
    </row>
    <row r="831" spans="1:11" x14ac:dyDescent="0.25">
      <c r="A831"/>
      <c r="B831"/>
      <c r="C831"/>
      <c r="D831"/>
      <c r="E831"/>
      <c r="F831"/>
      <c r="G831"/>
      <c r="H831"/>
      <c r="I831"/>
      <c r="J831"/>
      <c r="K831"/>
    </row>
    <row r="832" spans="1:11" x14ac:dyDescent="0.25">
      <c r="A832"/>
      <c r="B832"/>
      <c r="C832"/>
      <c r="D832"/>
      <c r="E832"/>
      <c r="F832"/>
      <c r="G832"/>
      <c r="H832"/>
      <c r="I832"/>
      <c r="J832"/>
      <c r="K832"/>
    </row>
    <row r="833" spans="1:11" x14ac:dyDescent="0.25">
      <c r="A833"/>
      <c r="B833"/>
      <c r="C833"/>
      <c r="D833"/>
      <c r="E833"/>
      <c r="F833"/>
      <c r="G833"/>
      <c r="H833"/>
      <c r="I833"/>
      <c r="J833"/>
      <c r="K833"/>
    </row>
    <row r="834" spans="1:11" x14ac:dyDescent="0.25">
      <c r="A834"/>
      <c r="B834"/>
      <c r="C834"/>
      <c r="D834"/>
      <c r="E834"/>
      <c r="F834"/>
      <c r="G834"/>
      <c r="H834"/>
      <c r="I834"/>
      <c r="J834"/>
      <c r="K834"/>
    </row>
    <row r="835" spans="1:11" x14ac:dyDescent="0.25">
      <c r="A835"/>
      <c r="B835"/>
      <c r="C835"/>
      <c r="D835"/>
      <c r="E835"/>
      <c r="F835"/>
      <c r="G835"/>
      <c r="H835"/>
      <c r="I835"/>
      <c r="J835"/>
      <c r="K835"/>
    </row>
    <row r="836" spans="1:11" x14ac:dyDescent="0.25">
      <c r="A836"/>
      <c r="B836"/>
      <c r="C836"/>
      <c r="D836"/>
      <c r="E836"/>
      <c r="F836"/>
      <c r="G836"/>
      <c r="H836"/>
      <c r="I836"/>
      <c r="J836"/>
      <c r="K836"/>
    </row>
    <row r="837" spans="1:11" x14ac:dyDescent="0.25">
      <c r="A837"/>
      <c r="B837"/>
      <c r="C837"/>
      <c r="D837"/>
      <c r="E837"/>
      <c r="F837"/>
      <c r="G837"/>
      <c r="H837"/>
      <c r="I837"/>
      <c r="J837"/>
      <c r="K837"/>
    </row>
    <row r="838" spans="1:11" x14ac:dyDescent="0.25">
      <c r="A838"/>
      <c r="B838"/>
      <c r="C838"/>
      <c r="D838"/>
      <c r="E838"/>
      <c r="F838"/>
      <c r="G838"/>
      <c r="H838"/>
      <c r="I838"/>
      <c r="J838"/>
      <c r="K838"/>
    </row>
    <row r="839" spans="1:11" x14ac:dyDescent="0.25">
      <c r="A839"/>
      <c r="B839"/>
      <c r="C839"/>
      <c r="D839"/>
      <c r="E839"/>
      <c r="F839"/>
      <c r="G839"/>
      <c r="H839"/>
      <c r="I839"/>
      <c r="J839"/>
      <c r="K839"/>
    </row>
    <row r="840" spans="1:11" x14ac:dyDescent="0.25">
      <c r="A840"/>
      <c r="B840"/>
      <c r="C840"/>
      <c r="D840"/>
      <c r="E840"/>
      <c r="F840"/>
      <c r="G840"/>
      <c r="H840"/>
      <c r="I840"/>
      <c r="J840"/>
      <c r="K840"/>
    </row>
    <row r="841" spans="1:11" x14ac:dyDescent="0.25">
      <c r="A841"/>
      <c r="B841"/>
      <c r="C841"/>
      <c r="D841"/>
      <c r="E841"/>
      <c r="F841"/>
      <c r="G841"/>
      <c r="H841"/>
      <c r="I841"/>
      <c r="J841"/>
      <c r="K841"/>
    </row>
    <row r="842" spans="1:11" x14ac:dyDescent="0.25">
      <c r="A842"/>
      <c r="B842"/>
      <c r="C842"/>
      <c r="D842"/>
      <c r="E842"/>
      <c r="F842"/>
      <c r="G842"/>
      <c r="H842"/>
      <c r="I842"/>
      <c r="J842"/>
      <c r="K842"/>
    </row>
    <row r="843" spans="1:11" x14ac:dyDescent="0.25">
      <c r="A843"/>
      <c r="B843"/>
      <c r="C843"/>
      <c r="D843"/>
      <c r="E843"/>
      <c r="F843"/>
      <c r="G843"/>
      <c r="H843"/>
      <c r="I843"/>
      <c r="J843"/>
      <c r="K843"/>
    </row>
    <row r="844" spans="1:11" x14ac:dyDescent="0.25">
      <c r="A844"/>
      <c r="B844"/>
      <c r="C844"/>
      <c r="D844"/>
      <c r="E844"/>
      <c r="F844"/>
      <c r="G844"/>
      <c r="H844"/>
      <c r="I844"/>
      <c r="J844"/>
      <c r="K844"/>
    </row>
    <row r="845" spans="1:11" x14ac:dyDescent="0.25">
      <c r="A845"/>
      <c r="B845"/>
      <c r="C845"/>
      <c r="D845"/>
      <c r="E845"/>
      <c r="F845"/>
      <c r="G845"/>
      <c r="H845"/>
      <c r="I845"/>
      <c r="J845"/>
      <c r="K845"/>
    </row>
    <row r="846" spans="1:11" x14ac:dyDescent="0.25">
      <c r="A846"/>
      <c r="B846"/>
      <c r="C846"/>
      <c r="D846"/>
      <c r="E846"/>
      <c r="F846"/>
      <c r="G846"/>
      <c r="H846"/>
      <c r="I846"/>
      <c r="J846"/>
      <c r="K846"/>
    </row>
    <row r="847" spans="1:11" x14ac:dyDescent="0.25">
      <c r="A847"/>
      <c r="B847"/>
      <c r="C847"/>
      <c r="D847"/>
      <c r="E847"/>
      <c r="F847"/>
      <c r="G847"/>
      <c r="H847"/>
      <c r="I847"/>
      <c r="J847"/>
      <c r="K847"/>
    </row>
    <row r="848" spans="1:11" x14ac:dyDescent="0.25">
      <c r="A848"/>
      <c r="B848"/>
      <c r="C848"/>
      <c r="D848"/>
      <c r="E848"/>
      <c r="F848"/>
      <c r="G848"/>
      <c r="H848"/>
      <c r="I848"/>
      <c r="J848"/>
      <c r="K848"/>
    </row>
    <row r="849" spans="1:11" x14ac:dyDescent="0.25">
      <c r="A849"/>
      <c r="B849"/>
      <c r="C849"/>
      <c r="D849"/>
      <c r="E849"/>
      <c r="F849"/>
      <c r="G849"/>
      <c r="H849"/>
      <c r="I849"/>
      <c r="J849"/>
      <c r="K849"/>
    </row>
    <row r="850" spans="1:11" x14ac:dyDescent="0.25">
      <c r="A850"/>
      <c r="B850"/>
      <c r="C850"/>
      <c r="D850"/>
      <c r="E850"/>
      <c r="F850"/>
      <c r="G850"/>
      <c r="H850"/>
      <c r="I850"/>
      <c r="J850"/>
      <c r="K850"/>
    </row>
    <row r="851" spans="1:11" x14ac:dyDescent="0.25">
      <c r="A851"/>
      <c r="B851"/>
      <c r="C851"/>
      <c r="D851"/>
      <c r="E851"/>
      <c r="F851"/>
      <c r="G851"/>
      <c r="H851"/>
      <c r="I851"/>
      <c r="J851"/>
      <c r="K851"/>
    </row>
    <row r="852" spans="1:11" x14ac:dyDescent="0.25">
      <c r="A852"/>
      <c r="B852"/>
      <c r="C852"/>
      <c r="D852"/>
      <c r="E852"/>
      <c r="F852"/>
      <c r="G852"/>
      <c r="H852"/>
      <c r="I852"/>
      <c r="J852"/>
      <c r="K852"/>
    </row>
    <row r="853" spans="1:11" x14ac:dyDescent="0.25">
      <c r="A853"/>
      <c r="B853"/>
      <c r="C853"/>
      <c r="D853"/>
      <c r="E853"/>
      <c r="F853"/>
      <c r="G853"/>
      <c r="H853"/>
      <c r="I853"/>
      <c r="J853"/>
      <c r="K853"/>
    </row>
    <row r="854" spans="1:11" x14ac:dyDescent="0.25">
      <c r="A854"/>
      <c r="B854"/>
      <c r="C854"/>
      <c r="D854"/>
      <c r="E854"/>
      <c r="F854"/>
      <c r="G854"/>
      <c r="H854"/>
      <c r="I854"/>
      <c r="J854"/>
      <c r="K854"/>
    </row>
    <row r="855" spans="1:11" x14ac:dyDescent="0.25">
      <c r="A855"/>
      <c r="B855"/>
      <c r="C855"/>
      <c r="D855"/>
      <c r="E855"/>
      <c r="F855"/>
      <c r="G855"/>
      <c r="H855"/>
      <c r="I855"/>
      <c r="J855"/>
      <c r="K855"/>
    </row>
    <row r="856" spans="1:11" x14ac:dyDescent="0.25">
      <c r="A856"/>
      <c r="B856"/>
      <c r="C856"/>
      <c r="D856"/>
      <c r="E856"/>
      <c r="F856"/>
      <c r="G856"/>
      <c r="H856"/>
      <c r="I856"/>
      <c r="J856"/>
      <c r="K856"/>
    </row>
    <row r="857" spans="1:11" x14ac:dyDescent="0.25">
      <c r="A857"/>
      <c r="B857"/>
      <c r="C857"/>
      <c r="D857"/>
      <c r="E857"/>
      <c r="F857"/>
      <c r="G857"/>
      <c r="H857"/>
      <c r="I857"/>
      <c r="J857"/>
      <c r="K857"/>
    </row>
    <row r="858" spans="1:11" x14ac:dyDescent="0.25">
      <c r="A858"/>
      <c r="B858"/>
      <c r="C858"/>
      <c r="D858"/>
      <c r="E858"/>
      <c r="F858"/>
      <c r="G858"/>
      <c r="H858"/>
      <c r="I858"/>
      <c r="J858"/>
      <c r="K858"/>
    </row>
    <row r="859" spans="1:11" x14ac:dyDescent="0.25">
      <c r="A859"/>
      <c r="B859"/>
      <c r="C859"/>
      <c r="D859"/>
      <c r="E859"/>
      <c r="F859"/>
      <c r="G859"/>
      <c r="H859"/>
      <c r="I859"/>
      <c r="J859"/>
      <c r="K859"/>
    </row>
    <row r="860" spans="1:11" x14ac:dyDescent="0.25">
      <c r="A860"/>
      <c r="B860"/>
      <c r="C860"/>
      <c r="D860"/>
      <c r="E860"/>
      <c r="F860"/>
      <c r="G860"/>
      <c r="H860"/>
      <c r="I860"/>
      <c r="J860"/>
      <c r="K860"/>
    </row>
    <row r="861" spans="1:11" x14ac:dyDescent="0.25">
      <c r="A861"/>
      <c r="B861"/>
      <c r="C861"/>
      <c r="D861"/>
      <c r="E861"/>
      <c r="F861"/>
      <c r="G861"/>
      <c r="H861"/>
      <c r="I861"/>
      <c r="J861"/>
      <c r="K861"/>
    </row>
    <row r="862" spans="1:11" x14ac:dyDescent="0.25">
      <c r="A862"/>
      <c r="B862"/>
      <c r="C862"/>
      <c r="D862"/>
      <c r="E862"/>
      <c r="F862"/>
      <c r="G862"/>
      <c r="H862"/>
      <c r="I862"/>
      <c r="J862"/>
      <c r="K862"/>
    </row>
    <row r="863" spans="1:11" x14ac:dyDescent="0.25">
      <c r="A863"/>
      <c r="B863"/>
      <c r="C863"/>
      <c r="D863"/>
      <c r="E863"/>
      <c r="F863"/>
      <c r="G863"/>
      <c r="H863"/>
      <c r="I863"/>
      <c r="J863"/>
      <c r="K863"/>
    </row>
    <row r="864" spans="1:11" x14ac:dyDescent="0.25">
      <c r="A864"/>
      <c r="B864"/>
      <c r="C864"/>
      <c r="D864"/>
      <c r="E864"/>
      <c r="F864"/>
      <c r="G864"/>
      <c r="H864"/>
      <c r="I864"/>
      <c r="J864"/>
      <c r="K864"/>
    </row>
    <row r="865" spans="1:11" x14ac:dyDescent="0.25">
      <c r="A865"/>
      <c r="B865"/>
      <c r="C865"/>
      <c r="D865"/>
      <c r="E865"/>
      <c r="F865"/>
      <c r="G865"/>
      <c r="H865"/>
      <c r="I865"/>
      <c r="J865"/>
      <c r="K865"/>
    </row>
    <row r="866" spans="1:11" x14ac:dyDescent="0.25">
      <c r="A866"/>
      <c r="B866"/>
      <c r="C866"/>
      <c r="D866"/>
      <c r="E866"/>
      <c r="F866"/>
      <c r="G866"/>
      <c r="H866"/>
      <c r="I866"/>
      <c r="J866"/>
      <c r="K866"/>
    </row>
    <row r="867" spans="1:11" x14ac:dyDescent="0.25">
      <c r="A867"/>
      <c r="B867"/>
      <c r="C867"/>
      <c r="D867"/>
      <c r="E867"/>
      <c r="F867"/>
      <c r="G867"/>
      <c r="H867"/>
      <c r="I867"/>
      <c r="J867"/>
      <c r="K867"/>
    </row>
    <row r="868" spans="1:11" x14ac:dyDescent="0.25">
      <c r="A868"/>
      <c r="B868"/>
      <c r="C868"/>
      <c r="D868"/>
      <c r="E868"/>
      <c r="F868"/>
      <c r="G868"/>
      <c r="H868"/>
      <c r="I868"/>
      <c r="J868"/>
      <c r="K868"/>
    </row>
    <row r="869" spans="1:11" x14ac:dyDescent="0.25">
      <c r="A869"/>
      <c r="B869"/>
      <c r="C869"/>
      <c r="D869"/>
      <c r="E869"/>
      <c r="F869"/>
      <c r="G869"/>
      <c r="H869"/>
      <c r="I869"/>
      <c r="J869"/>
      <c r="K869"/>
    </row>
    <row r="870" spans="1:11" x14ac:dyDescent="0.25">
      <c r="A870"/>
      <c r="B870"/>
      <c r="C870"/>
      <c r="D870"/>
      <c r="E870"/>
      <c r="F870"/>
      <c r="G870"/>
      <c r="H870"/>
      <c r="I870"/>
      <c r="J870"/>
      <c r="K870"/>
    </row>
    <row r="871" spans="1:11" x14ac:dyDescent="0.25">
      <c r="A871"/>
      <c r="B871"/>
      <c r="C871"/>
      <c r="D871"/>
      <c r="E871"/>
      <c r="F871"/>
      <c r="G871"/>
      <c r="H871"/>
      <c r="I871"/>
      <c r="J871"/>
      <c r="K871"/>
    </row>
    <row r="872" spans="1:11" x14ac:dyDescent="0.25">
      <c r="A872"/>
      <c r="B872"/>
      <c r="C872"/>
      <c r="D872"/>
      <c r="E872"/>
      <c r="F872"/>
      <c r="G872"/>
      <c r="H872"/>
      <c r="I872"/>
      <c r="J872"/>
      <c r="K872"/>
    </row>
    <row r="873" spans="1:11" x14ac:dyDescent="0.25">
      <c r="A873"/>
      <c r="B873"/>
      <c r="C873"/>
      <c r="D873"/>
      <c r="E873"/>
      <c r="F873"/>
      <c r="G873"/>
      <c r="H873"/>
      <c r="I873"/>
      <c r="J873"/>
      <c r="K873"/>
    </row>
    <row r="874" spans="1:11" x14ac:dyDescent="0.25">
      <c r="A874"/>
      <c r="B874"/>
      <c r="C874"/>
      <c r="D874"/>
      <c r="E874"/>
      <c r="F874"/>
      <c r="G874"/>
      <c r="H874"/>
      <c r="I874"/>
      <c r="J874"/>
      <c r="K874"/>
    </row>
    <row r="875" spans="1:11" x14ac:dyDescent="0.25">
      <c r="A875"/>
      <c r="B875"/>
      <c r="C875"/>
      <c r="D875"/>
      <c r="E875"/>
      <c r="F875"/>
      <c r="G875"/>
      <c r="H875"/>
      <c r="I875"/>
      <c r="J875"/>
      <c r="K875"/>
    </row>
    <row r="876" spans="1:11" x14ac:dyDescent="0.25">
      <c r="A876"/>
      <c r="B876"/>
      <c r="C876"/>
      <c r="D876"/>
      <c r="E876"/>
      <c r="F876"/>
      <c r="G876"/>
      <c r="H876"/>
      <c r="I876"/>
      <c r="J876"/>
      <c r="K876"/>
    </row>
    <row r="877" spans="1:11" x14ac:dyDescent="0.25">
      <c r="A877"/>
      <c r="B877"/>
      <c r="C877"/>
      <c r="D877"/>
      <c r="E877"/>
      <c r="F877"/>
      <c r="G877"/>
      <c r="H877"/>
      <c r="I877"/>
      <c r="J877"/>
      <c r="K877"/>
    </row>
    <row r="878" spans="1:11" x14ac:dyDescent="0.25">
      <c r="A878"/>
      <c r="B878"/>
      <c r="C878"/>
      <c r="D878"/>
      <c r="E878"/>
      <c r="F878"/>
      <c r="G878"/>
      <c r="H878"/>
      <c r="I878"/>
      <c r="J878"/>
      <c r="K878"/>
    </row>
    <row r="879" spans="1:11" x14ac:dyDescent="0.25">
      <c r="A879"/>
      <c r="B879"/>
      <c r="C879"/>
      <c r="D879"/>
      <c r="E879"/>
      <c r="F879"/>
      <c r="G879"/>
      <c r="H879"/>
      <c r="I879"/>
      <c r="J879"/>
      <c r="K879"/>
    </row>
    <row r="880" spans="1:11" x14ac:dyDescent="0.25">
      <c r="A880"/>
      <c r="B880"/>
      <c r="C880"/>
      <c r="D880"/>
      <c r="E880"/>
      <c r="F880"/>
      <c r="G880"/>
      <c r="H880"/>
      <c r="I880"/>
      <c r="J880"/>
      <c r="K880"/>
    </row>
    <row r="881" spans="1:11" x14ac:dyDescent="0.25">
      <c r="A881"/>
      <c r="B881"/>
      <c r="C881"/>
      <c r="D881"/>
      <c r="E881"/>
      <c r="F881"/>
      <c r="G881"/>
      <c r="H881"/>
      <c r="I881"/>
      <c r="J881"/>
      <c r="K881"/>
    </row>
    <row r="882" spans="1:11" x14ac:dyDescent="0.25">
      <c r="A882"/>
      <c r="B882"/>
      <c r="C882"/>
      <c r="D882"/>
      <c r="E882"/>
      <c r="F882"/>
      <c r="G882"/>
      <c r="H882"/>
      <c r="I882"/>
      <c r="J882"/>
      <c r="K882"/>
    </row>
    <row r="883" spans="1:11" x14ac:dyDescent="0.25">
      <c r="A883"/>
      <c r="B883"/>
      <c r="C883"/>
      <c r="D883"/>
      <c r="E883"/>
      <c r="F883"/>
      <c r="G883"/>
      <c r="H883"/>
      <c r="I883"/>
      <c r="J883"/>
      <c r="K883"/>
    </row>
    <row r="884" spans="1:11" x14ac:dyDescent="0.25">
      <c r="A884"/>
      <c r="B884"/>
      <c r="C884"/>
      <c r="D884"/>
      <c r="E884"/>
      <c r="F884"/>
      <c r="G884"/>
      <c r="H884"/>
      <c r="I884"/>
      <c r="J884"/>
      <c r="K884"/>
    </row>
    <row r="885" spans="1:11" x14ac:dyDescent="0.25">
      <c r="A885"/>
      <c r="B885"/>
      <c r="C885"/>
      <c r="D885"/>
      <c r="E885"/>
      <c r="F885"/>
      <c r="G885"/>
      <c r="H885"/>
      <c r="I885"/>
      <c r="J885"/>
      <c r="K885"/>
    </row>
    <row r="886" spans="1:11" x14ac:dyDescent="0.25">
      <c r="A886"/>
      <c r="B886"/>
      <c r="C886"/>
      <c r="D886"/>
      <c r="E886"/>
      <c r="F886"/>
      <c r="G886"/>
      <c r="H886"/>
      <c r="I886"/>
      <c r="J886"/>
      <c r="K886"/>
    </row>
    <row r="887" spans="1:11" x14ac:dyDescent="0.25">
      <c r="A887"/>
      <c r="B887"/>
      <c r="C887"/>
      <c r="D887"/>
      <c r="E887"/>
      <c r="F887"/>
      <c r="G887"/>
      <c r="H887"/>
      <c r="I887"/>
      <c r="J887"/>
      <c r="K887"/>
    </row>
    <row r="888" spans="1:11" x14ac:dyDescent="0.25">
      <c r="A888"/>
      <c r="B888"/>
      <c r="C888"/>
      <c r="D888"/>
      <c r="E888"/>
      <c r="F888"/>
      <c r="G888"/>
      <c r="H888"/>
      <c r="I888"/>
      <c r="J888"/>
      <c r="K888"/>
    </row>
    <row r="889" spans="1:11" x14ac:dyDescent="0.25">
      <c r="A889"/>
      <c r="B889"/>
      <c r="C889"/>
      <c r="D889"/>
      <c r="E889"/>
      <c r="F889"/>
      <c r="G889"/>
      <c r="H889"/>
      <c r="I889"/>
      <c r="J889"/>
      <c r="K889"/>
    </row>
    <row r="890" spans="1:11" x14ac:dyDescent="0.25">
      <c r="A890"/>
      <c r="B890"/>
      <c r="C890"/>
      <c r="D890"/>
      <c r="E890"/>
      <c r="F890"/>
      <c r="G890"/>
      <c r="H890"/>
      <c r="I890"/>
      <c r="J890"/>
      <c r="K890"/>
    </row>
    <row r="891" spans="1:11" x14ac:dyDescent="0.25">
      <c r="A891"/>
      <c r="B891"/>
      <c r="C891"/>
      <c r="D891"/>
      <c r="E891"/>
      <c r="F891"/>
      <c r="G891"/>
      <c r="H891"/>
      <c r="I891"/>
      <c r="J891"/>
      <c r="K891"/>
    </row>
    <row r="892" spans="1:11" x14ac:dyDescent="0.25">
      <c r="A892"/>
      <c r="B892"/>
      <c r="C892"/>
      <c r="D892"/>
      <c r="E892"/>
      <c r="F892"/>
      <c r="G892"/>
      <c r="H892"/>
      <c r="I892"/>
      <c r="J892"/>
      <c r="K892"/>
    </row>
    <row r="893" spans="1:11" x14ac:dyDescent="0.25">
      <c r="A893"/>
      <c r="B893"/>
      <c r="C893"/>
      <c r="D893"/>
      <c r="E893"/>
      <c r="F893"/>
      <c r="G893"/>
      <c r="H893"/>
      <c r="I893"/>
      <c r="J893"/>
      <c r="K893"/>
    </row>
    <row r="894" spans="1:11" x14ac:dyDescent="0.25">
      <c r="A894"/>
      <c r="B894"/>
      <c r="C894"/>
      <c r="D894"/>
      <c r="E894"/>
      <c r="F894"/>
      <c r="G894"/>
      <c r="H894"/>
      <c r="I894"/>
      <c r="J894"/>
      <c r="K894"/>
    </row>
    <row r="895" spans="1:11" x14ac:dyDescent="0.25">
      <c r="A895"/>
      <c r="B895"/>
      <c r="C895"/>
      <c r="D895"/>
      <c r="E895"/>
      <c r="F895"/>
      <c r="G895"/>
      <c r="H895"/>
      <c r="I895"/>
      <c r="J895"/>
      <c r="K895"/>
    </row>
    <row r="896" spans="1:11" x14ac:dyDescent="0.25">
      <c r="A896"/>
      <c r="B896"/>
      <c r="C896"/>
      <c r="D896"/>
      <c r="E896"/>
      <c r="F896"/>
      <c r="G896"/>
      <c r="H896"/>
      <c r="I896"/>
      <c r="J896"/>
      <c r="K896"/>
    </row>
    <row r="897" spans="1:11" x14ac:dyDescent="0.25">
      <c r="A897"/>
      <c r="B897"/>
      <c r="C897"/>
      <c r="D897"/>
      <c r="E897"/>
      <c r="F897"/>
      <c r="G897"/>
      <c r="H897"/>
      <c r="I897"/>
      <c r="J897"/>
      <c r="K897"/>
    </row>
    <row r="898" spans="1:11" x14ac:dyDescent="0.25">
      <c r="A898"/>
      <c r="B898"/>
      <c r="C898"/>
      <c r="D898"/>
      <c r="E898"/>
      <c r="F898"/>
      <c r="G898"/>
      <c r="H898"/>
      <c r="I898"/>
      <c r="J898"/>
      <c r="K898"/>
    </row>
    <row r="899" spans="1:11" x14ac:dyDescent="0.25">
      <c r="A899"/>
      <c r="B899"/>
      <c r="C899"/>
      <c r="D899"/>
      <c r="E899"/>
      <c r="F899"/>
      <c r="G899"/>
      <c r="H899"/>
      <c r="I899"/>
      <c r="J899"/>
      <c r="K899"/>
    </row>
    <row r="900" spans="1:11" x14ac:dyDescent="0.25">
      <c r="A900"/>
      <c r="B900"/>
      <c r="C900"/>
      <c r="D900"/>
      <c r="E900"/>
      <c r="F900"/>
      <c r="G900"/>
      <c r="H900"/>
      <c r="I900"/>
      <c r="J900"/>
      <c r="K900"/>
    </row>
    <row r="901" spans="1:11" x14ac:dyDescent="0.25">
      <c r="A901"/>
      <c r="B901"/>
      <c r="C901"/>
      <c r="D901"/>
      <c r="E901"/>
      <c r="F901"/>
      <c r="G901"/>
      <c r="H901"/>
      <c r="I901"/>
      <c r="J901"/>
      <c r="K901"/>
    </row>
    <row r="902" spans="1:11" x14ac:dyDescent="0.25">
      <c r="A902"/>
      <c r="B902"/>
      <c r="C902"/>
      <c r="D902"/>
      <c r="E902"/>
      <c r="F902"/>
      <c r="G902"/>
      <c r="H902"/>
      <c r="I902"/>
      <c r="J902"/>
      <c r="K902"/>
    </row>
    <row r="903" spans="1:11" x14ac:dyDescent="0.25">
      <c r="A903"/>
      <c r="B903"/>
      <c r="C903"/>
      <c r="D903"/>
      <c r="E903"/>
      <c r="F903"/>
      <c r="G903"/>
      <c r="H903"/>
      <c r="I903"/>
      <c r="J903"/>
      <c r="K903"/>
    </row>
    <row r="904" spans="1:11" x14ac:dyDescent="0.25">
      <c r="A904"/>
      <c r="B904"/>
      <c r="C904"/>
      <c r="D904"/>
      <c r="E904"/>
      <c r="F904"/>
      <c r="G904"/>
      <c r="H904"/>
      <c r="I904"/>
      <c r="J904"/>
      <c r="K904"/>
    </row>
    <row r="905" spans="1:11" x14ac:dyDescent="0.25">
      <c r="A905"/>
      <c r="B905"/>
      <c r="C905"/>
      <c r="D905"/>
      <c r="E905"/>
      <c r="F905"/>
      <c r="G905"/>
      <c r="H905"/>
      <c r="I905"/>
      <c r="J905"/>
      <c r="K905"/>
    </row>
    <row r="906" spans="1:11" x14ac:dyDescent="0.25">
      <c r="A906"/>
      <c r="B906"/>
      <c r="C906"/>
      <c r="D906"/>
      <c r="E906"/>
      <c r="F906"/>
      <c r="G906"/>
      <c r="H906"/>
      <c r="I906"/>
      <c r="J906"/>
      <c r="K906"/>
    </row>
    <row r="907" spans="1:11" x14ac:dyDescent="0.25">
      <c r="A907"/>
      <c r="B907"/>
      <c r="C907"/>
      <c r="D907"/>
      <c r="E907"/>
      <c r="F907"/>
      <c r="G907"/>
      <c r="H907"/>
      <c r="I907"/>
      <c r="J907"/>
      <c r="K907"/>
    </row>
    <row r="908" spans="1:11" x14ac:dyDescent="0.25">
      <c r="A908"/>
      <c r="B908"/>
      <c r="C908"/>
      <c r="D908"/>
      <c r="E908"/>
      <c r="F908"/>
      <c r="G908"/>
      <c r="H908"/>
      <c r="I908"/>
      <c r="J908"/>
      <c r="K908"/>
    </row>
    <row r="909" spans="1:11" x14ac:dyDescent="0.25">
      <c r="A909"/>
      <c r="B909"/>
      <c r="C909"/>
      <c r="D909"/>
      <c r="E909"/>
      <c r="F909"/>
      <c r="G909"/>
      <c r="H909"/>
      <c r="I909"/>
      <c r="J909"/>
      <c r="K909"/>
    </row>
    <row r="910" spans="1:11" x14ac:dyDescent="0.25">
      <c r="A910"/>
      <c r="B910"/>
      <c r="C910"/>
      <c r="D910"/>
      <c r="E910"/>
      <c r="F910"/>
      <c r="G910"/>
      <c r="H910"/>
      <c r="I910"/>
      <c r="J910"/>
      <c r="K910"/>
    </row>
    <row r="911" spans="1:11" x14ac:dyDescent="0.25">
      <c r="A911"/>
      <c r="B911"/>
      <c r="C911"/>
      <c r="D911"/>
      <c r="E911"/>
      <c r="F911"/>
      <c r="G911"/>
      <c r="H911"/>
      <c r="I911"/>
      <c r="J911"/>
      <c r="K911"/>
    </row>
    <row r="912" spans="1:11" x14ac:dyDescent="0.25">
      <c r="A912"/>
      <c r="B912"/>
      <c r="C912"/>
      <c r="D912"/>
      <c r="E912"/>
      <c r="F912"/>
      <c r="G912"/>
      <c r="H912"/>
      <c r="I912"/>
      <c r="J912"/>
      <c r="K912"/>
    </row>
    <row r="913" spans="1:11" x14ac:dyDescent="0.25">
      <c r="A913"/>
      <c r="B913"/>
      <c r="C913"/>
      <c r="D913"/>
      <c r="E913"/>
      <c r="F913"/>
      <c r="G913"/>
      <c r="H913"/>
      <c r="I913"/>
      <c r="J913"/>
      <c r="K913"/>
    </row>
    <row r="914" spans="1:11" x14ac:dyDescent="0.25">
      <c r="A914"/>
      <c r="B914"/>
      <c r="C914"/>
      <c r="D914"/>
      <c r="E914"/>
      <c r="F914"/>
      <c r="G914"/>
      <c r="H914"/>
      <c r="I914"/>
      <c r="J914"/>
      <c r="K914"/>
    </row>
    <row r="915" spans="1:11" x14ac:dyDescent="0.25">
      <c r="A915"/>
      <c r="B915"/>
      <c r="C915"/>
      <c r="D915"/>
      <c r="E915"/>
      <c r="F915"/>
      <c r="G915"/>
      <c r="H915"/>
      <c r="I915"/>
      <c r="J915"/>
      <c r="K915"/>
    </row>
    <row r="916" spans="1:11" x14ac:dyDescent="0.25">
      <c r="A916"/>
      <c r="B916"/>
      <c r="C916"/>
      <c r="D916"/>
      <c r="E916"/>
      <c r="F916"/>
      <c r="G916"/>
      <c r="H916"/>
      <c r="I916"/>
      <c r="J916"/>
      <c r="K916"/>
    </row>
    <row r="917" spans="1:11" x14ac:dyDescent="0.25">
      <c r="A917"/>
      <c r="B917"/>
      <c r="C917"/>
      <c r="D917"/>
      <c r="E917"/>
      <c r="F917"/>
      <c r="G917"/>
      <c r="H917"/>
      <c r="I917"/>
      <c r="J917"/>
      <c r="K917"/>
    </row>
    <row r="918" spans="1:11" x14ac:dyDescent="0.25">
      <c r="A918"/>
      <c r="B918"/>
      <c r="C918"/>
      <c r="D918"/>
      <c r="E918"/>
      <c r="F918"/>
      <c r="G918"/>
      <c r="H918"/>
      <c r="I918"/>
      <c r="J918"/>
      <c r="K918"/>
    </row>
    <row r="919" spans="1:11" x14ac:dyDescent="0.25">
      <c r="A919"/>
      <c r="B919"/>
      <c r="C919"/>
      <c r="D919"/>
      <c r="E919"/>
      <c r="F919"/>
      <c r="G919"/>
      <c r="H919"/>
      <c r="I919"/>
      <c r="J919"/>
      <c r="K919"/>
    </row>
    <row r="920" spans="1:11" x14ac:dyDescent="0.25">
      <c r="A920"/>
      <c r="B920"/>
      <c r="C920"/>
      <c r="D920"/>
      <c r="E920"/>
      <c r="F920"/>
      <c r="G920"/>
      <c r="H920"/>
      <c r="I920"/>
      <c r="J920"/>
      <c r="K920"/>
    </row>
    <row r="921" spans="1:11" x14ac:dyDescent="0.25">
      <c r="A921"/>
      <c r="B921"/>
      <c r="C921"/>
      <c r="D921"/>
      <c r="E921"/>
      <c r="F921"/>
      <c r="G921"/>
      <c r="H921"/>
      <c r="I921"/>
      <c r="J921"/>
      <c r="K921"/>
    </row>
    <row r="922" spans="1:11" x14ac:dyDescent="0.25">
      <c r="A922"/>
      <c r="B922"/>
      <c r="C922"/>
      <c r="D922"/>
      <c r="E922"/>
      <c r="F922"/>
      <c r="G922"/>
      <c r="H922"/>
      <c r="I922"/>
      <c r="J922"/>
      <c r="K922"/>
    </row>
    <row r="923" spans="1:11" x14ac:dyDescent="0.25">
      <c r="A923"/>
      <c r="B923"/>
      <c r="C923"/>
      <c r="D923"/>
      <c r="E923"/>
      <c r="F923"/>
      <c r="G923"/>
      <c r="H923"/>
      <c r="I923"/>
      <c r="J923"/>
      <c r="K923"/>
    </row>
    <row r="924" spans="1:11" x14ac:dyDescent="0.25">
      <c r="A924"/>
      <c r="B924"/>
      <c r="C924"/>
      <c r="D924"/>
      <c r="E924"/>
      <c r="F924"/>
      <c r="G924"/>
      <c r="H924"/>
      <c r="I924"/>
      <c r="J924"/>
      <c r="K924"/>
    </row>
    <row r="925" spans="1:11" x14ac:dyDescent="0.25">
      <c r="A925"/>
      <c r="B925"/>
      <c r="C925"/>
      <c r="D925"/>
      <c r="E925"/>
      <c r="F925"/>
      <c r="G925"/>
      <c r="H925"/>
      <c r="I925"/>
      <c r="J925"/>
      <c r="K925"/>
    </row>
    <row r="926" spans="1:11" x14ac:dyDescent="0.25">
      <c r="A926"/>
      <c r="B926"/>
      <c r="C926"/>
      <c r="D926"/>
      <c r="E926"/>
      <c r="F926"/>
      <c r="G926"/>
      <c r="H926"/>
      <c r="I926"/>
      <c r="J926"/>
      <c r="K926"/>
    </row>
    <row r="927" spans="1:11" x14ac:dyDescent="0.25">
      <c r="A927"/>
      <c r="B927"/>
      <c r="C927"/>
      <c r="D927"/>
      <c r="E927"/>
      <c r="F927"/>
      <c r="G927"/>
      <c r="H927"/>
      <c r="I927"/>
      <c r="J927"/>
      <c r="K927"/>
    </row>
    <row r="928" spans="1:11" x14ac:dyDescent="0.25">
      <c r="A928"/>
      <c r="B928"/>
      <c r="C928"/>
      <c r="D928"/>
      <c r="E928"/>
      <c r="F928"/>
      <c r="G928"/>
      <c r="H928"/>
      <c r="I928"/>
      <c r="J928"/>
      <c r="K928"/>
    </row>
    <row r="929" spans="1:11" x14ac:dyDescent="0.25">
      <c r="A929"/>
      <c r="B929"/>
      <c r="C929"/>
      <c r="D929"/>
      <c r="E929"/>
      <c r="F929"/>
      <c r="G929"/>
      <c r="H929"/>
      <c r="I929"/>
      <c r="J929"/>
      <c r="K929"/>
    </row>
    <row r="930" spans="1:11" x14ac:dyDescent="0.25">
      <c r="A930"/>
      <c r="B930"/>
      <c r="C930"/>
      <c r="D930"/>
      <c r="E930"/>
      <c r="F930"/>
      <c r="G930"/>
      <c r="H930"/>
      <c r="I930"/>
      <c r="J930"/>
      <c r="K930"/>
    </row>
    <row r="931" spans="1:11" x14ac:dyDescent="0.25">
      <c r="A931"/>
      <c r="B931"/>
      <c r="C931"/>
      <c r="D931"/>
      <c r="E931"/>
      <c r="F931"/>
      <c r="G931"/>
      <c r="H931"/>
      <c r="I931"/>
      <c r="J931"/>
      <c r="K931"/>
    </row>
    <row r="932" spans="1:11" x14ac:dyDescent="0.25">
      <c r="A932"/>
      <c r="B932"/>
      <c r="C932"/>
      <c r="D932"/>
      <c r="E932"/>
      <c r="F932"/>
      <c r="G932"/>
      <c r="H932"/>
      <c r="I932"/>
      <c r="J932"/>
      <c r="K932"/>
    </row>
    <row r="933" spans="1:11" x14ac:dyDescent="0.25">
      <c r="A933"/>
      <c r="B933"/>
      <c r="C933"/>
      <c r="D933"/>
      <c r="E933"/>
      <c r="F933"/>
      <c r="G933"/>
      <c r="H933"/>
      <c r="I933"/>
      <c r="J933"/>
      <c r="K933"/>
    </row>
    <row r="934" spans="1:11" x14ac:dyDescent="0.25">
      <c r="A934"/>
      <c r="B934"/>
      <c r="C934"/>
      <c r="D934"/>
      <c r="E934"/>
      <c r="F934"/>
      <c r="G934"/>
      <c r="H934"/>
      <c r="I934"/>
      <c r="J934"/>
      <c r="K934"/>
    </row>
    <row r="935" spans="1:11" x14ac:dyDescent="0.25">
      <c r="A935"/>
      <c r="B935"/>
      <c r="C935"/>
      <c r="D935"/>
      <c r="E935"/>
      <c r="F935"/>
      <c r="G935"/>
      <c r="H935"/>
      <c r="I935"/>
      <c r="J935"/>
      <c r="K935"/>
    </row>
    <row r="936" spans="1:11" x14ac:dyDescent="0.25">
      <c r="A936"/>
      <c r="B936"/>
      <c r="C936"/>
      <c r="D936"/>
      <c r="E936"/>
      <c r="F936"/>
      <c r="G936"/>
      <c r="H936"/>
      <c r="I936"/>
      <c r="J936"/>
      <c r="K936"/>
    </row>
    <row r="937" spans="1:11" x14ac:dyDescent="0.25">
      <c r="A937"/>
      <c r="B937"/>
      <c r="C937"/>
      <c r="D937"/>
      <c r="E937"/>
      <c r="F937"/>
      <c r="G937"/>
      <c r="H937"/>
      <c r="I937"/>
      <c r="J937"/>
      <c r="K937"/>
    </row>
    <row r="938" spans="1:11" x14ac:dyDescent="0.25">
      <c r="A938"/>
      <c r="B938"/>
      <c r="C938"/>
      <c r="D938"/>
      <c r="E938"/>
      <c r="F938"/>
      <c r="G938"/>
      <c r="H938"/>
      <c r="I938"/>
      <c r="J938"/>
      <c r="K938"/>
    </row>
    <row r="939" spans="1:11" x14ac:dyDescent="0.25">
      <c r="A939"/>
      <c r="B939"/>
      <c r="C939"/>
      <c r="D939"/>
      <c r="E939"/>
      <c r="F939"/>
      <c r="G939"/>
      <c r="H939"/>
      <c r="I939"/>
      <c r="J939"/>
      <c r="K939"/>
    </row>
    <row r="940" spans="1:11" x14ac:dyDescent="0.25">
      <c r="A940"/>
      <c r="B940"/>
      <c r="C940"/>
      <c r="D940"/>
      <c r="E940"/>
      <c r="F940"/>
      <c r="G940"/>
      <c r="H940"/>
      <c r="I940"/>
      <c r="J940"/>
      <c r="K940"/>
    </row>
    <row r="941" spans="1:11" x14ac:dyDescent="0.25">
      <c r="A941"/>
      <c r="B941"/>
      <c r="C941"/>
      <c r="D941"/>
      <c r="E941"/>
      <c r="F941"/>
      <c r="G941"/>
      <c r="H941"/>
      <c r="I941"/>
      <c r="J941"/>
      <c r="K941"/>
    </row>
    <row r="942" spans="1:11" x14ac:dyDescent="0.25">
      <c r="A942"/>
      <c r="B942"/>
      <c r="C942"/>
      <c r="D942"/>
      <c r="E942"/>
      <c r="F942"/>
      <c r="G942"/>
      <c r="H942"/>
      <c r="I942"/>
      <c r="J942"/>
      <c r="K942"/>
    </row>
    <row r="943" spans="1:11" x14ac:dyDescent="0.25">
      <c r="A943"/>
      <c r="B943"/>
      <c r="C943"/>
      <c r="D943"/>
      <c r="E943"/>
      <c r="F943"/>
      <c r="G943"/>
      <c r="H943"/>
      <c r="I943"/>
      <c r="J943"/>
      <c r="K943"/>
    </row>
    <row r="944" spans="1:11" x14ac:dyDescent="0.25">
      <c r="A944"/>
      <c r="B944"/>
      <c r="C944"/>
      <c r="D944"/>
      <c r="E944"/>
      <c r="F944"/>
      <c r="G944"/>
      <c r="H944"/>
      <c r="I944"/>
      <c r="J944"/>
      <c r="K944"/>
    </row>
    <row r="945" spans="1:11" x14ac:dyDescent="0.25">
      <c r="A945"/>
      <c r="B945"/>
      <c r="C945"/>
      <c r="D945"/>
      <c r="E945"/>
      <c r="F945"/>
      <c r="G945"/>
      <c r="H945"/>
      <c r="I945"/>
      <c r="J945"/>
      <c r="K945"/>
    </row>
    <row r="946" spans="1:11" x14ac:dyDescent="0.25">
      <c r="A946"/>
      <c r="B946"/>
      <c r="C946"/>
      <c r="D946"/>
      <c r="E946"/>
      <c r="F946"/>
      <c r="G946"/>
      <c r="H946"/>
      <c r="I946"/>
      <c r="J946"/>
      <c r="K946"/>
    </row>
    <row r="947" spans="1:11" x14ac:dyDescent="0.25">
      <c r="A947"/>
      <c r="B947"/>
      <c r="C947"/>
      <c r="D947"/>
      <c r="E947"/>
      <c r="F947"/>
      <c r="G947"/>
      <c r="H947"/>
      <c r="I947"/>
      <c r="J947"/>
      <c r="K947"/>
    </row>
    <row r="948" spans="1:11" x14ac:dyDescent="0.25">
      <c r="A948"/>
      <c r="B948"/>
      <c r="C948"/>
      <c r="D948"/>
      <c r="E948"/>
      <c r="F948"/>
      <c r="G948"/>
      <c r="H948"/>
      <c r="I948"/>
      <c r="J948"/>
      <c r="K948"/>
    </row>
    <row r="949" spans="1:11" x14ac:dyDescent="0.25">
      <c r="A949"/>
      <c r="B949"/>
      <c r="C949"/>
      <c r="D949"/>
      <c r="E949"/>
      <c r="F949"/>
      <c r="G949"/>
      <c r="H949"/>
      <c r="I949"/>
      <c r="J949"/>
      <c r="K949"/>
    </row>
    <row r="950" spans="1:11" x14ac:dyDescent="0.25">
      <c r="A950"/>
      <c r="B950"/>
      <c r="C950"/>
      <c r="D950"/>
      <c r="E950"/>
      <c r="F950"/>
      <c r="G950"/>
      <c r="H950"/>
      <c r="I950"/>
      <c r="J950"/>
      <c r="K950"/>
    </row>
    <row r="951" spans="1:11" x14ac:dyDescent="0.25">
      <c r="A951"/>
      <c r="B951"/>
      <c r="C951"/>
      <c r="D951"/>
      <c r="E951"/>
      <c r="F951"/>
      <c r="G951"/>
      <c r="H951"/>
      <c r="I951"/>
      <c r="J951"/>
      <c r="K951"/>
    </row>
    <row r="952" spans="1:11" x14ac:dyDescent="0.25">
      <c r="A952"/>
      <c r="B952"/>
      <c r="C952"/>
      <c r="D952"/>
      <c r="E952"/>
      <c r="F952"/>
      <c r="G952"/>
      <c r="H952"/>
      <c r="I952"/>
      <c r="J952"/>
      <c r="K952"/>
    </row>
    <row r="953" spans="1:11" x14ac:dyDescent="0.25">
      <c r="A953"/>
      <c r="B953"/>
      <c r="C953"/>
      <c r="D953"/>
      <c r="E953"/>
      <c r="F953"/>
      <c r="G953"/>
      <c r="H953"/>
      <c r="I953"/>
      <c r="J953"/>
      <c r="K953"/>
    </row>
    <row r="954" spans="1:11" x14ac:dyDescent="0.25">
      <c r="A954"/>
      <c r="B954"/>
      <c r="C954"/>
      <c r="D954"/>
      <c r="E954"/>
      <c r="F954"/>
      <c r="G954"/>
      <c r="H954"/>
      <c r="I954"/>
      <c r="J954"/>
      <c r="K954"/>
    </row>
    <row r="955" spans="1:11" x14ac:dyDescent="0.25">
      <c r="A955"/>
      <c r="B955"/>
      <c r="C955"/>
      <c r="D955"/>
      <c r="E955"/>
      <c r="F955"/>
      <c r="G955"/>
      <c r="H955"/>
      <c r="I955"/>
      <c r="J955"/>
      <c r="K955"/>
    </row>
    <row r="956" spans="1:11" x14ac:dyDescent="0.25">
      <c r="A956"/>
      <c r="B956"/>
      <c r="C956"/>
      <c r="D956"/>
      <c r="E956"/>
      <c r="F956"/>
      <c r="G956"/>
      <c r="H956"/>
      <c r="I956"/>
      <c r="J956"/>
      <c r="K956"/>
    </row>
    <row r="957" spans="1:11" x14ac:dyDescent="0.25">
      <c r="A957"/>
      <c r="B957"/>
      <c r="C957"/>
      <c r="D957"/>
      <c r="E957"/>
      <c r="F957"/>
      <c r="G957"/>
      <c r="H957"/>
      <c r="I957"/>
      <c r="J957"/>
      <c r="K957"/>
    </row>
    <row r="958" spans="1:11" x14ac:dyDescent="0.25">
      <c r="A958"/>
      <c r="B958"/>
      <c r="C958"/>
      <c r="D958"/>
      <c r="E958"/>
      <c r="F958"/>
      <c r="G958"/>
      <c r="H958"/>
      <c r="I958"/>
      <c r="J958"/>
      <c r="K958"/>
    </row>
    <row r="959" spans="1:11" x14ac:dyDescent="0.25">
      <c r="A959"/>
      <c r="B959"/>
      <c r="C959"/>
      <c r="D959"/>
      <c r="E959"/>
      <c r="F959"/>
      <c r="G959"/>
      <c r="H959"/>
      <c r="I959"/>
      <c r="J959"/>
      <c r="K959"/>
    </row>
    <row r="960" spans="1:11" x14ac:dyDescent="0.25">
      <c r="A960"/>
      <c r="B960"/>
      <c r="C960"/>
      <c r="D960"/>
      <c r="E960"/>
      <c r="F960"/>
      <c r="G960"/>
      <c r="H960"/>
      <c r="I960"/>
      <c r="J960"/>
      <c r="K960"/>
    </row>
    <row r="961" spans="1:11" x14ac:dyDescent="0.25">
      <c r="A961"/>
      <c r="B961"/>
      <c r="C961"/>
      <c r="D961"/>
      <c r="E961"/>
      <c r="F961"/>
      <c r="G961"/>
      <c r="H961"/>
      <c r="I961"/>
      <c r="J961"/>
      <c r="K961"/>
    </row>
    <row r="962" spans="1:11" x14ac:dyDescent="0.25">
      <c r="A962"/>
      <c r="B962"/>
      <c r="C962"/>
      <c r="D962"/>
      <c r="E962"/>
      <c r="F962"/>
      <c r="G962"/>
      <c r="H962"/>
      <c r="I962"/>
      <c r="J962"/>
      <c r="K962"/>
    </row>
    <row r="963" spans="1:11" x14ac:dyDescent="0.25">
      <c r="A963"/>
      <c r="B963"/>
      <c r="C963"/>
      <c r="D963"/>
      <c r="E963"/>
      <c r="F963"/>
      <c r="G963"/>
      <c r="H963"/>
      <c r="I963"/>
      <c r="J963"/>
      <c r="K963"/>
    </row>
    <row r="964" spans="1:11" x14ac:dyDescent="0.25">
      <c r="A964"/>
      <c r="B964"/>
      <c r="C964"/>
      <c r="D964"/>
      <c r="E964"/>
      <c r="F964"/>
      <c r="G964"/>
      <c r="H964"/>
      <c r="I964"/>
      <c r="J964"/>
      <c r="K964"/>
    </row>
    <row r="965" spans="1:11" x14ac:dyDescent="0.25">
      <c r="A965"/>
      <c r="B965"/>
      <c r="C965"/>
      <c r="D965"/>
      <c r="E965"/>
      <c r="F965"/>
      <c r="G965"/>
      <c r="H965"/>
      <c r="I965"/>
      <c r="J965"/>
      <c r="K965"/>
    </row>
    <row r="966" spans="1:11" x14ac:dyDescent="0.25">
      <c r="A966"/>
      <c r="B966"/>
      <c r="C966"/>
      <c r="D966"/>
      <c r="E966"/>
      <c r="F966"/>
      <c r="G966"/>
      <c r="H966"/>
      <c r="I966"/>
      <c r="J966"/>
      <c r="K966"/>
    </row>
    <row r="967" spans="1:11" x14ac:dyDescent="0.25">
      <c r="A967"/>
      <c r="B967"/>
      <c r="C967"/>
      <c r="D967"/>
      <c r="E967"/>
      <c r="F967"/>
      <c r="G967"/>
      <c r="H967"/>
      <c r="I967"/>
      <c r="J967"/>
      <c r="K967"/>
    </row>
    <row r="968" spans="1:11" x14ac:dyDescent="0.25">
      <c r="A968"/>
      <c r="B968"/>
      <c r="C968"/>
      <c r="D968"/>
      <c r="E968"/>
      <c r="F968"/>
      <c r="G968"/>
      <c r="H968"/>
      <c r="I968"/>
      <c r="J968"/>
      <c r="K968"/>
    </row>
    <row r="969" spans="1:11" x14ac:dyDescent="0.25">
      <c r="A969"/>
      <c r="B969"/>
      <c r="C969"/>
      <c r="D969"/>
      <c r="E969"/>
      <c r="F969"/>
      <c r="G969"/>
      <c r="H969"/>
      <c r="I969"/>
      <c r="J969"/>
      <c r="K969"/>
    </row>
    <row r="970" spans="1:11" x14ac:dyDescent="0.25">
      <c r="A970"/>
      <c r="B970"/>
      <c r="C970"/>
      <c r="D970"/>
      <c r="E970"/>
      <c r="F970"/>
      <c r="G970"/>
      <c r="H970"/>
      <c r="I970"/>
      <c r="J970"/>
      <c r="K970"/>
    </row>
    <row r="971" spans="1:11" x14ac:dyDescent="0.25">
      <c r="A971"/>
      <c r="B971"/>
      <c r="C971"/>
      <c r="D971"/>
      <c r="E971"/>
      <c r="F971"/>
      <c r="G971"/>
      <c r="H971"/>
      <c r="I971"/>
      <c r="J971"/>
      <c r="K971"/>
    </row>
    <row r="972" spans="1:11" x14ac:dyDescent="0.25">
      <c r="A972"/>
      <c r="B972"/>
      <c r="C972"/>
      <c r="D972"/>
      <c r="E972"/>
      <c r="F972"/>
      <c r="G972"/>
      <c r="H972"/>
      <c r="I972"/>
      <c r="J972"/>
      <c r="K972"/>
    </row>
    <row r="973" spans="1:11" x14ac:dyDescent="0.25">
      <c r="A973"/>
      <c r="B973"/>
      <c r="C973"/>
      <c r="D973"/>
      <c r="E973"/>
      <c r="F973"/>
      <c r="G973"/>
      <c r="H973"/>
      <c r="I973"/>
      <c r="J973"/>
      <c r="K973"/>
    </row>
    <row r="974" spans="1:11" x14ac:dyDescent="0.25">
      <c r="A974"/>
      <c r="B974"/>
      <c r="C974"/>
      <c r="D974"/>
      <c r="E974"/>
      <c r="F974"/>
      <c r="G974"/>
      <c r="H974"/>
      <c r="I974"/>
      <c r="J974"/>
      <c r="K974"/>
    </row>
    <row r="975" spans="1:11" x14ac:dyDescent="0.25">
      <c r="A975"/>
      <c r="B975"/>
      <c r="C975"/>
      <c r="D975"/>
      <c r="E975"/>
      <c r="F975"/>
      <c r="G975"/>
      <c r="H975"/>
      <c r="I975"/>
      <c r="J975"/>
      <c r="K975"/>
    </row>
    <row r="976" spans="1:11" x14ac:dyDescent="0.25">
      <c r="A976"/>
      <c r="B976"/>
      <c r="C976"/>
      <c r="D976"/>
      <c r="E976"/>
      <c r="F976"/>
      <c r="G976"/>
      <c r="H976"/>
      <c r="I976"/>
      <c r="J976"/>
      <c r="K976"/>
    </row>
    <row r="977" spans="1:11" x14ac:dyDescent="0.25">
      <c r="A977"/>
      <c r="B977"/>
      <c r="C977"/>
      <c r="D977"/>
      <c r="E977"/>
      <c r="F977"/>
      <c r="G977"/>
      <c r="H977"/>
      <c r="I977"/>
      <c r="J977"/>
      <c r="K977"/>
    </row>
    <row r="978" spans="1:11" x14ac:dyDescent="0.25">
      <c r="A978"/>
      <c r="B978"/>
      <c r="C978"/>
      <c r="D978"/>
      <c r="E978"/>
      <c r="F978"/>
      <c r="G978"/>
      <c r="H978"/>
      <c r="I978"/>
      <c r="J978"/>
      <c r="K978"/>
    </row>
    <row r="979" spans="1:11" x14ac:dyDescent="0.25">
      <c r="A979"/>
      <c r="B979"/>
      <c r="C979"/>
      <c r="D979"/>
      <c r="E979"/>
      <c r="F979"/>
      <c r="G979"/>
      <c r="H979"/>
      <c r="I979"/>
      <c r="J979"/>
      <c r="K979"/>
    </row>
    <row r="980" spans="1:11" x14ac:dyDescent="0.25">
      <c r="A980"/>
      <c r="B980"/>
      <c r="C980"/>
      <c r="D980"/>
      <c r="E980"/>
      <c r="F980"/>
      <c r="G980"/>
      <c r="H980"/>
      <c r="I980"/>
      <c r="J980"/>
      <c r="K980"/>
    </row>
    <row r="981" spans="1:11" x14ac:dyDescent="0.25">
      <c r="A981"/>
      <c r="B981"/>
      <c r="C981"/>
      <c r="D981"/>
      <c r="E981"/>
      <c r="F981"/>
      <c r="G981"/>
      <c r="H981"/>
      <c r="I981"/>
      <c r="J981"/>
      <c r="K981"/>
    </row>
    <row r="982" spans="1:11" x14ac:dyDescent="0.25">
      <c r="A982"/>
      <c r="B982"/>
      <c r="C982"/>
      <c r="D982"/>
      <c r="E982"/>
      <c r="F982"/>
      <c r="G982"/>
      <c r="H982"/>
      <c r="I982"/>
      <c r="J982"/>
      <c r="K982"/>
    </row>
    <row r="983" spans="1:11" x14ac:dyDescent="0.25">
      <c r="A983"/>
      <c r="B983"/>
      <c r="C983"/>
      <c r="D983"/>
      <c r="E983"/>
      <c r="F983"/>
      <c r="G983"/>
      <c r="H983"/>
      <c r="I983"/>
      <c r="J983"/>
      <c r="K983"/>
    </row>
    <row r="984" spans="1:11" x14ac:dyDescent="0.25">
      <c r="A984"/>
      <c r="B984"/>
      <c r="C984"/>
      <c r="D984"/>
      <c r="E984"/>
      <c r="F984"/>
      <c r="G984"/>
      <c r="H984"/>
      <c r="I984"/>
      <c r="J984"/>
      <c r="K984"/>
    </row>
    <row r="985" spans="1:11" x14ac:dyDescent="0.25">
      <c r="A985"/>
      <c r="B985"/>
      <c r="C985"/>
      <c r="D985"/>
      <c r="E985"/>
      <c r="F985"/>
      <c r="G985"/>
      <c r="H985"/>
      <c r="I985"/>
      <c r="J985"/>
      <c r="K985"/>
    </row>
    <row r="986" spans="1:11" x14ac:dyDescent="0.25">
      <c r="A986"/>
      <c r="B986"/>
      <c r="C986"/>
      <c r="D986"/>
      <c r="E986"/>
      <c r="F986"/>
      <c r="G986"/>
      <c r="H986"/>
      <c r="I986"/>
      <c r="J986"/>
      <c r="K986"/>
    </row>
    <row r="987" spans="1:11" x14ac:dyDescent="0.25">
      <c r="A987"/>
      <c r="B987"/>
      <c r="C987"/>
      <c r="D987"/>
      <c r="E987"/>
      <c r="F987"/>
      <c r="G987"/>
      <c r="H987"/>
      <c r="I987"/>
      <c r="J987"/>
      <c r="K987"/>
    </row>
    <row r="988" spans="1:11" x14ac:dyDescent="0.25">
      <c r="A988"/>
      <c r="B988"/>
      <c r="C988"/>
      <c r="D988"/>
      <c r="E988"/>
      <c r="F988"/>
      <c r="G988"/>
      <c r="H988"/>
      <c r="I988"/>
      <c r="J988"/>
      <c r="K988"/>
    </row>
    <row r="989" spans="1:11" x14ac:dyDescent="0.25">
      <c r="A989"/>
      <c r="B989"/>
      <c r="C989"/>
      <c r="D989"/>
      <c r="E989"/>
      <c r="F989"/>
      <c r="G989"/>
      <c r="H989"/>
      <c r="I989"/>
      <c r="J989"/>
      <c r="K989"/>
    </row>
    <row r="990" spans="1:11" x14ac:dyDescent="0.25">
      <c r="A990"/>
      <c r="B990"/>
      <c r="C990"/>
      <c r="D990"/>
      <c r="E990"/>
      <c r="F990"/>
      <c r="G990"/>
      <c r="H990"/>
      <c r="I990"/>
      <c r="J990"/>
      <c r="K990"/>
    </row>
    <row r="991" spans="1:11" x14ac:dyDescent="0.25">
      <c r="A991"/>
      <c r="B991"/>
      <c r="C991"/>
      <c r="D991"/>
      <c r="E991"/>
      <c r="F991"/>
      <c r="G991"/>
      <c r="H991"/>
      <c r="I991"/>
      <c r="J991"/>
      <c r="K991"/>
    </row>
    <row r="992" spans="1:11" x14ac:dyDescent="0.25">
      <c r="A992"/>
      <c r="B992"/>
      <c r="C992"/>
      <c r="D992"/>
      <c r="E992"/>
      <c r="F992"/>
      <c r="G992"/>
      <c r="H992"/>
      <c r="I992"/>
      <c r="J992"/>
      <c r="K992"/>
    </row>
    <row r="993" spans="1:11" x14ac:dyDescent="0.25">
      <c r="A993"/>
      <c r="B993"/>
      <c r="C993"/>
      <c r="D993"/>
      <c r="E993"/>
      <c r="F993"/>
      <c r="G993"/>
      <c r="H993"/>
      <c r="I993"/>
      <c r="J993"/>
      <c r="K993"/>
    </row>
    <row r="994" spans="1:11" x14ac:dyDescent="0.25">
      <c r="A994"/>
      <c r="B994"/>
      <c r="C994"/>
      <c r="D994"/>
      <c r="E994"/>
      <c r="F994"/>
      <c r="G994"/>
      <c r="H994"/>
      <c r="I994"/>
      <c r="J994"/>
      <c r="K994"/>
    </row>
    <row r="995" spans="1:11" x14ac:dyDescent="0.25">
      <c r="A995"/>
      <c r="B995"/>
      <c r="C995"/>
      <c r="D995"/>
      <c r="E995"/>
      <c r="F995"/>
      <c r="G995"/>
      <c r="H995"/>
      <c r="I995"/>
      <c r="J995"/>
      <c r="K995"/>
    </row>
    <row r="996" spans="1:11" x14ac:dyDescent="0.25">
      <c r="A996"/>
      <c r="B996"/>
      <c r="C996"/>
      <c r="D996"/>
      <c r="E996"/>
      <c r="F996"/>
      <c r="G996"/>
      <c r="H996"/>
      <c r="I996"/>
      <c r="J996"/>
      <c r="K996"/>
    </row>
    <row r="997" spans="1:11" x14ac:dyDescent="0.25">
      <c r="A997"/>
      <c r="B997"/>
      <c r="C997"/>
      <c r="D997"/>
      <c r="E997"/>
      <c r="F997"/>
      <c r="G997"/>
      <c r="H997"/>
      <c r="I997"/>
      <c r="J997"/>
      <c r="K997"/>
    </row>
    <row r="998" spans="1:11" x14ac:dyDescent="0.25">
      <c r="A998"/>
      <c r="B998"/>
      <c r="C998"/>
      <c r="D998"/>
      <c r="E998"/>
      <c r="F998"/>
      <c r="G998"/>
      <c r="H998"/>
      <c r="I998"/>
      <c r="J998"/>
      <c r="K998"/>
    </row>
    <row r="999" spans="1:11" x14ac:dyDescent="0.25">
      <c r="A999"/>
      <c r="B999"/>
      <c r="C999"/>
      <c r="D999"/>
      <c r="E999"/>
      <c r="F999"/>
      <c r="G999"/>
      <c r="H999"/>
      <c r="I999"/>
      <c r="J999"/>
      <c r="K999"/>
    </row>
    <row r="1000" spans="1:11" x14ac:dyDescent="0.25">
      <c r="A1000"/>
      <c r="B1000"/>
      <c r="C1000"/>
      <c r="D1000"/>
      <c r="E1000"/>
      <c r="F1000"/>
      <c r="G1000"/>
      <c r="H1000"/>
      <c r="I1000"/>
      <c r="J1000"/>
      <c r="K1000"/>
    </row>
    <row r="1001" spans="1:11" x14ac:dyDescent="0.25">
      <c r="A1001"/>
      <c r="B1001"/>
      <c r="C1001"/>
      <c r="D1001"/>
      <c r="E1001"/>
      <c r="F1001"/>
      <c r="G1001"/>
      <c r="H1001"/>
      <c r="I1001"/>
      <c r="J1001"/>
      <c r="K1001"/>
    </row>
    <row r="1002" spans="1:11" x14ac:dyDescent="0.25">
      <c r="A1002"/>
      <c r="B1002"/>
      <c r="C1002"/>
      <c r="D1002"/>
      <c r="E1002"/>
      <c r="F1002"/>
      <c r="G1002"/>
      <c r="H1002"/>
      <c r="I1002"/>
      <c r="J1002"/>
      <c r="K1002"/>
    </row>
    <row r="1003" spans="1:11" x14ac:dyDescent="0.25">
      <c r="A1003"/>
      <c r="B1003"/>
      <c r="C1003"/>
      <c r="D1003"/>
      <c r="E1003"/>
      <c r="F1003"/>
      <c r="G1003"/>
      <c r="H1003"/>
      <c r="I1003"/>
      <c r="J1003"/>
      <c r="K1003"/>
    </row>
    <row r="1004" spans="1:11" x14ac:dyDescent="0.25">
      <c r="A1004"/>
      <c r="B1004"/>
      <c r="C1004"/>
      <c r="D1004"/>
      <c r="E1004"/>
      <c r="F1004"/>
      <c r="G1004"/>
      <c r="H1004"/>
      <c r="I1004"/>
      <c r="J1004"/>
      <c r="K1004"/>
    </row>
    <row r="1005" spans="1:11" x14ac:dyDescent="0.25">
      <c r="A1005"/>
      <c r="B1005"/>
      <c r="C1005"/>
      <c r="D1005"/>
      <c r="E1005"/>
      <c r="F1005"/>
      <c r="G1005"/>
      <c r="H1005"/>
      <c r="I1005"/>
      <c r="J1005"/>
      <c r="K1005"/>
    </row>
    <row r="1006" spans="1:11" x14ac:dyDescent="0.25">
      <c r="A1006"/>
      <c r="B1006"/>
      <c r="C1006"/>
      <c r="D1006"/>
      <c r="E1006"/>
      <c r="F1006"/>
      <c r="G1006"/>
      <c r="H1006"/>
      <c r="I1006"/>
      <c r="J1006"/>
      <c r="K1006"/>
    </row>
    <row r="1007" spans="1:11" x14ac:dyDescent="0.25">
      <c r="A1007"/>
      <c r="B1007"/>
      <c r="C1007"/>
      <c r="D1007"/>
      <c r="E1007"/>
      <c r="F1007"/>
      <c r="G1007"/>
      <c r="H1007"/>
      <c r="I1007"/>
      <c r="J1007"/>
      <c r="K1007"/>
    </row>
    <row r="1008" spans="1:11" x14ac:dyDescent="0.25">
      <c r="A1008"/>
      <c r="B1008"/>
      <c r="C1008"/>
      <c r="D1008"/>
      <c r="E1008"/>
      <c r="F1008"/>
      <c r="G1008"/>
      <c r="H1008"/>
      <c r="I1008"/>
      <c r="J1008"/>
      <c r="K1008"/>
    </row>
    <row r="1009" spans="1:11" x14ac:dyDescent="0.25">
      <c r="A1009"/>
      <c r="B1009"/>
      <c r="C1009"/>
      <c r="D1009"/>
      <c r="E1009"/>
      <c r="F1009"/>
      <c r="G1009"/>
      <c r="H1009"/>
      <c r="I1009"/>
      <c r="J1009"/>
      <c r="K1009"/>
    </row>
    <row r="1010" spans="1:11" x14ac:dyDescent="0.25">
      <c r="A1010"/>
      <c r="B1010"/>
      <c r="C1010"/>
      <c r="D1010"/>
      <c r="E1010"/>
      <c r="F1010"/>
      <c r="G1010"/>
      <c r="H1010"/>
      <c r="I1010"/>
      <c r="J1010"/>
      <c r="K1010"/>
    </row>
    <row r="1011" spans="1:11" x14ac:dyDescent="0.25">
      <c r="A1011"/>
      <c r="B1011"/>
      <c r="C1011"/>
      <c r="D1011"/>
      <c r="E1011"/>
      <c r="F1011"/>
      <c r="G1011"/>
      <c r="H1011"/>
      <c r="I1011"/>
      <c r="J1011"/>
      <c r="K1011"/>
    </row>
  </sheetData>
  <pageMargins left="0.45" right="0.45" top="0.5" bottom="0.75" header="0.3" footer="0.3"/>
  <pageSetup paperSize="5" scale="73" fitToHeight="0" orientation="landscape" verticalDpi="1200" r:id="rId2"/>
  <headerFooter>
    <oddFooter>&amp;LFUND &amp;A&amp;CPage &amp;P of &amp;N&amp;RPrinted: &amp;D at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0"/>
  <sheetViews>
    <sheetView zoomScaleNormal="100" workbookViewId="0">
      <selection activeCell="M45" sqref="C1:M45"/>
    </sheetView>
  </sheetViews>
  <sheetFormatPr defaultRowHeight="15" x14ac:dyDescent="0.25"/>
  <cols>
    <col min="1" max="1" width="29" style="11" customWidth="1"/>
    <col min="2" max="2" width="1.140625" style="11" customWidth="1"/>
    <col min="3" max="3" width="28" style="11" customWidth="1"/>
    <col min="4" max="12" width="20.7109375" style="11" customWidth="1"/>
    <col min="13" max="13" width="14.28515625" style="11" bestFit="1" customWidth="1"/>
    <col min="14" max="15" width="10.7109375" style="11" bestFit="1" customWidth="1"/>
    <col min="16" max="17" width="11.42578125" style="11" bestFit="1" customWidth="1"/>
    <col min="18" max="19" width="10.140625" style="11" bestFit="1" customWidth="1"/>
    <col min="20" max="20" width="10.42578125" style="11" customWidth="1"/>
    <col min="21" max="21" width="9.7109375" style="11" bestFit="1" customWidth="1"/>
    <col min="22" max="23" width="14.140625" style="11" bestFit="1" customWidth="1"/>
    <col min="24" max="24" width="11.7109375" style="11" bestFit="1" customWidth="1"/>
    <col min="25" max="25" width="13.7109375" style="11" bestFit="1" customWidth="1"/>
    <col min="26" max="27" width="8.7109375" style="11" bestFit="1" customWidth="1"/>
    <col min="28" max="28" width="12.7109375" style="11" bestFit="1" customWidth="1"/>
    <col min="29" max="29" width="9.7109375" style="11" bestFit="1" customWidth="1"/>
    <col min="30" max="30" width="10.140625" style="11" bestFit="1" customWidth="1"/>
    <col min="31" max="31" width="13.7109375" style="11" bestFit="1" customWidth="1"/>
    <col min="32" max="32" width="8.7109375" style="11" bestFit="1" customWidth="1"/>
    <col min="33" max="33" width="12.5703125" style="11" bestFit="1" customWidth="1"/>
    <col min="34" max="34" width="10.140625" style="11" bestFit="1" customWidth="1"/>
    <col min="35" max="35" width="8.7109375" style="11" bestFit="1" customWidth="1"/>
    <col min="36" max="36" width="12.5703125" style="11" bestFit="1" customWidth="1"/>
    <col min="37" max="38" width="11.140625" style="11" bestFit="1" customWidth="1"/>
    <col min="39" max="39" width="10.42578125" style="11" bestFit="1" customWidth="1"/>
    <col min="40" max="40" width="11.140625" style="11" bestFit="1" customWidth="1"/>
    <col min="41" max="41" width="12.5703125" style="11" bestFit="1" customWidth="1"/>
    <col min="42" max="42" width="10.140625" style="11" bestFit="1" customWidth="1"/>
    <col min="43" max="43" width="11.140625" style="11" bestFit="1" customWidth="1"/>
    <col min="44" max="44" width="8.7109375" style="11" bestFit="1" customWidth="1"/>
    <col min="45" max="45" width="11.140625" style="11" bestFit="1" customWidth="1"/>
    <col min="46" max="46" width="14.140625" style="11" bestFit="1" customWidth="1"/>
    <col min="47" max="47" width="44.28515625" style="11" bestFit="1" customWidth="1"/>
    <col min="48" max="48" width="38.7109375" style="11" bestFit="1" customWidth="1"/>
    <col min="49" max="49" width="34.28515625" style="11" bestFit="1" customWidth="1"/>
    <col min="50" max="50" width="47.7109375" style="11" bestFit="1" customWidth="1"/>
    <col min="51" max="51" width="42.140625" style="11" bestFit="1" customWidth="1"/>
    <col min="52" max="52" width="34.7109375" style="11" bestFit="1" customWidth="1"/>
    <col min="53" max="53" width="33.140625" style="11" bestFit="1" customWidth="1"/>
    <col min="54" max="54" width="44.140625" style="11" bestFit="1" customWidth="1"/>
    <col min="55" max="55" width="39" style="11" bestFit="1" customWidth="1"/>
    <col min="56" max="56" width="36" style="11" bestFit="1" customWidth="1"/>
    <col min="57" max="57" width="48.7109375" style="11" bestFit="1" customWidth="1"/>
    <col min="58" max="58" width="35.42578125" style="11" bestFit="1" customWidth="1"/>
    <col min="59" max="59" width="52.5703125" style="11" bestFit="1" customWidth="1"/>
    <col min="60" max="60" width="42.28515625" style="11" bestFit="1" customWidth="1"/>
    <col min="61" max="61" width="48.140625" style="11" bestFit="1" customWidth="1"/>
    <col min="62" max="62" width="54.7109375" style="11" bestFit="1" customWidth="1"/>
    <col min="63" max="63" width="36.5703125" style="11" bestFit="1" customWidth="1"/>
    <col min="64" max="64" width="45.28515625" style="11" bestFit="1" customWidth="1"/>
    <col min="65" max="65" width="49.7109375" style="11" bestFit="1" customWidth="1"/>
    <col min="66" max="66" width="27.85546875" style="11" bestFit="1" customWidth="1"/>
    <col min="67" max="67" width="38.28515625" style="11" bestFit="1" customWidth="1"/>
    <col min="68" max="68" width="29.140625" style="11" bestFit="1" customWidth="1"/>
    <col min="69" max="69" width="35.28515625" style="11" bestFit="1" customWidth="1"/>
    <col min="70" max="70" width="40.7109375" style="11" bestFit="1" customWidth="1"/>
    <col min="71" max="71" width="39.28515625" style="11" bestFit="1" customWidth="1"/>
    <col min="72" max="72" width="39.7109375" style="11" bestFit="1" customWidth="1"/>
    <col min="73" max="73" width="43.42578125" style="11" bestFit="1" customWidth="1"/>
    <col min="74" max="74" width="30.5703125" style="11" bestFit="1" customWidth="1"/>
    <col min="75" max="75" width="48.28515625" style="11" bestFit="1" customWidth="1"/>
    <col min="76" max="76" width="44" style="11" bestFit="1" customWidth="1"/>
    <col min="77" max="77" width="29.5703125" style="11" bestFit="1" customWidth="1"/>
    <col min="78" max="78" width="43.140625" style="11" bestFit="1" customWidth="1"/>
    <col min="79" max="79" width="51.28515625" style="11" bestFit="1" customWidth="1"/>
    <col min="80" max="80" width="48.28515625" style="11" bestFit="1" customWidth="1"/>
    <col min="81" max="81" width="35.140625" style="11" bestFit="1" customWidth="1"/>
    <col min="82" max="82" width="42" style="11" bestFit="1" customWidth="1"/>
    <col min="83" max="83" width="45.5703125" style="11" bestFit="1" customWidth="1"/>
    <col min="84" max="84" width="49.42578125" style="11" bestFit="1" customWidth="1"/>
    <col min="85" max="85" width="42" style="11" bestFit="1" customWidth="1"/>
    <col min="86" max="86" width="40.42578125" style="11" bestFit="1" customWidth="1"/>
    <col min="87" max="87" width="43.7109375" style="11" bestFit="1" customWidth="1"/>
    <col min="88" max="88" width="40.5703125" style="11" bestFit="1" customWidth="1"/>
    <col min="89" max="89" width="39.28515625" style="11" bestFit="1" customWidth="1"/>
    <col min="90" max="90" width="46.85546875" style="11" bestFit="1" customWidth="1"/>
    <col min="91" max="91" width="41.28515625" style="11" bestFit="1" customWidth="1"/>
    <col min="92" max="92" width="37.5703125" style="11" bestFit="1" customWidth="1"/>
    <col min="93" max="93" width="42.5703125" style="11" bestFit="1" customWidth="1"/>
    <col min="94" max="94" width="39.140625" style="11" bestFit="1" customWidth="1"/>
    <col min="95" max="95" width="44.140625" style="11" bestFit="1" customWidth="1"/>
    <col min="96" max="96" width="50" style="11" bestFit="1" customWidth="1"/>
    <col min="97" max="97" width="52.140625" style="11" bestFit="1" customWidth="1"/>
    <col min="98" max="98" width="54.28515625" style="11" bestFit="1" customWidth="1"/>
    <col min="99" max="99" width="53.28515625" style="11" bestFit="1" customWidth="1"/>
    <col min="100" max="100" width="36.28515625" style="11" bestFit="1" customWidth="1"/>
    <col min="101" max="101" width="52.7109375" style="11" bestFit="1" customWidth="1"/>
    <col min="102" max="102" width="52.28515625" style="11" bestFit="1" customWidth="1"/>
    <col min="103" max="103" width="50.7109375" style="11" bestFit="1" customWidth="1"/>
    <col min="104" max="104" width="51.85546875" style="11" bestFit="1" customWidth="1"/>
    <col min="105" max="105" width="49.140625" style="11" bestFit="1" customWidth="1"/>
    <col min="106" max="106" width="41.28515625" style="11" bestFit="1" customWidth="1"/>
    <col min="107" max="107" width="48.7109375" style="11" bestFit="1" customWidth="1"/>
    <col min="108" max="108" width="50.7109375" style="11" bestFit="1" customWidth="1"/>
    <col min="109" max="109" width="44" style="11" bestFit="1" customWidth="1"/>
    <col min="110" max="111" width="42.28515625" style="11" bestFit="1" customWidth="1"/>
    <col min="112" max="112" width="62.28515625" style="11" bestFit="1" customWidth="1"/>
    <col min="113" max="113" width="33.7109375" style="11" bestFit="1" customWidth="1"/>
    <col min="114" max="114" width="28.28515625" style="11" bestFit="1" customWidth="1"/>
    <col min="115" max="115" width="42.5703125" style="11" bestFit="1" customWidth="1"/>
    <col min="116" max="116" width="50.85546875" style="11" bestFit="1" customWidth="1"/>
    <col min="117" max="117" width="53.5703125" style="11" bestFit="1" customWidth="1"/>
    <col min="118" max="118" width="46.140625" style="11" bestFit="1" customWidth="1"/>
    <col min="119" max="119" width="53.7109375" style="11" bestFit="1" customWidth="1"/>
    <col min="120" max="120" width="49" style="11" bestFit="1" customWidth="1"/>
    <col min="121" max="121" width="36.140625" style="11" bestFit="1" customWidth="1"/>
    <col min="122" max="122" width="37.85546875" style="11" bestFit="1" customWidth="1"/>
    <col min="123" max="123" width="39.140625" style="11" bestFit="1" customWidth="1"/>
    <col min="124" max="124" width="37.28515625" style="11" bestFit="1" customWidth="1"/>
    <col min="125" max="125" width="59" style="11" bestFit="1" customWidth="1"/>
    <col min="126" max="126" width="27.28515625" style="11" bestFit="1" customWidth="1"/>
    <col min="127" max="127" width="42.42578125" style="11" bestFit="1" customWidth="1"/>
    <col min="128" max="128" width="42.7109375" style="11" bestFit="1" customWidth="1"/>
    <col min="129" max="129" width="52.28515625" style="11" bestFit="1" customWidth="1"/>
    <col min="130" max="130" width="37.42578125" style="11" bestFit="1" customWidth="1"/>
    <col min="131" max="131" width="39.5703125" style="11" bestFit="1" customWidth="1"/>
    <col min="132" max="132" width="36.5703125" style="11" bestFit="1" customWidth="1"/>
    <col min="133" max="133" width="14.140625" style="11" bestFit="1" customWidth="1"/>
    <col min="134" max="16384" width="9.140625" style="11"/>
  </cols>
  <sheetData>
    <row r="1" spans="1:13" ht="30" x14ac:dyDescent="0.25">
      <c r="C1" s="9" t="s">
        <v>1</v>
      </c>
      <c r="D1" s="10" t="s" vm="6">
        <v>412</v>
      </c>
      <c r="F1" s="11" t="s">
        <v>1231</v>
      </c>
    </row>
    <row r="2" spans="1:13" x14ac:dyDescent="0.25">
      <c r="C2" s="9" t="s">
        <v>2</v>
      </c>
      <c r="D2" s="11" t="s" vm="1">
        <v>3</v>
      </c>
    </row>
    <row r="3" spans="1:13" x14ac:dyDescent="0.25">
      <c r="C3" s="9" t="s">
        <v>4</v>
      </c>
      <c r="D3" s="11" t="s" vm="2">
        <v>5</v>
      </c>
    </row>
    <row r="5" spans="1:13" x14ac:dyDescent="0.25">
      <c r="C5" s="9" t="s">
        <v>8</v>
      </c>
      <c r="D5" s="12" t="s">
        <v>742</v>
      </c>
      <c r="E5" s="13"/>
      <c r="F5" s="13"/>
      <c r="G5" s="13"/>
      <c r="H5" s="13"/>
      <c r="I5" s="13"/>
      <c r="J5" s="13"/>
      <c r="K5" s="13"/>
      <c r="L5" s="13"/>
      <c r="M5" s="13"/>
    </row>
    <row r="6" spans="1:13" ht="27.75" customHeight="1" x14ac:dyDescent="0.25">
      <c r="C6" s="9" t="s">
        <v>1183</v>
      </c>
      <c r="D6" s="21" t="s">
        <v>17</v>
      </c>
      <c r="E6" s="21" t="s">
        <v>16</v>
      </c>
      <c r="F6" s="21" t="s">
        <v>15</v>
      </c>
      <c r="G6" s="21" t="s">
        <v>14</v>
      </c>
      <c r="H6" s="21" t="s">
        <v>13</v>
      </c>
      <c r="I6" s="21" t="s">
        <v>12</v>
      </c>
      <c r="J6" s="21" t="s">
        <v>11</v>
      </c>
      <c r="K6" s="21" t="s">
        <v>10</v>
      </c>
      <c r="L6" s="21" t="s">
        <v>0</v>
      </c>
      <c r="M6" s="21" t="s">
        <v>9</v>
      </c>
    </row>
    <row r="7" spans="1:13" x14ac:dyDescent="0.25">
      <c r="C7" s="14"/>
      <c r="D7" s="45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3"/>
      <c r="L7" s="43"/>
      <c r="M7" s="44">
        <v>0</v>
      </c>
    </row>
    <row r="8" spans="1:13" x14ac:dyDescent="0.25">
      <c r="A8" s="11" t="s">
        <v>1235</v>
      </c>
      <c r="C8" s="14" t="s">
        <v>1162</v>
      </c>
      <c r="D8" s="34"/>
      <c r="E8" s="34"/>
      <c r="F8" s="34"/>
      <c r="G8" s="34"/>
      <c r="H8" s="34"/>
      <c r="I8" s="33">
        <v>0</v>
      </c>
      <c r="J8" s="34"/>
      <c r="K8" s="33">
        <v>0</v>
      </c>
      <c r="L8" s="34"/>
      <c r="M8" s="33">
        <v>0</v>
      </c>
    </row>
    <row r="9" spans="1:13" x14ac:dyDescent="0.25">
      <c r="A9" s="11" t="s">
        <v>1234</v>
      </c>
      <c r="C9" s="14" t="s">
        <v>1200</v>
      </c>
      <c r="D9" s="45">
        <v>0</v>
      </c>
      <c r="E9" s="42">
        <v>0</v>
      </c>
      <c r="F9" s="43"/>
      <c r="G9" s="43"/>
      <c r="H9" s="43"/>
      <c r="I9" s="43"/>
      <c r="J9" s="43"/>
      <c r="K9" s="43"/>
      <c r="L9" s="43"/>
      <c r="M9" s="44">
        <v>0</v>
      </c>
    </row>
    <row r="10" spans="1:13" x14ac:dyDescent="0.25">
      <c r="A10" s="11" t="s">
        <v>1234</v>
      </c>
      <c r="C10" s="14" t="s">
        <v>1201</v>
      </c>
      <c r="D10" s="41"/>
      <c r="E10" s="43"/>
      <c r="F10" s="43"/>
      <c r="G10" s="43"/>
      <c r="H10" s="43"/>
      <c r="I10" s="43"/>
      <c r="J10" s="42">
        <v>16124.19</v>
      </c>
      <c r="K10" s="43"/>
      <c r="L10" s="43"/>
      <c r="M10" s="44">
        <v>16124.19</v>
      </c>
    </row>
    <row r="11" spans="1:13" x14ac:dyDescent="0.25">
      <c r="A11" s="11" t="s">
        <v>1235</v>
      </c>
      <c r="C11" s="14" t="s">
        <v>1164</v>
      </c>
      <c r="D11" s="33">
        <v>49035.69</v>
      </c>
      <c r="E11" s="33">
        <v>120711.31</v>
      </c>
      <c r="F11" s="33">
        <v>88227.72</v>
      </c>
      <c r="G11" s="33">
        <v>33482.660000000025</v>
      </c>
      <c r="H11" s="33">
        <v>43889.98</v>
      </c>
      <c r="I11" s="33">
        <v>6110.5</v>
      </c>
      <c r="J11" s="34"/>
      <c r="K11" s="33">
        <v>26401.119999999999</v>
      </c>
      <c r="L11" s="34"/>
      <c r="M11" s="33">
        <v>367858.98000000004</v>
      </c>
    </row>
    <row r="12" spans="1:13" x14ac:dyDescent="0.25">
      <c r="A12" s="11" t="s">
        <v>1235</v>
      </c>
      <c r="C12" s="14" t="s">
        <v>1165</v>
      </c>
      <c r="D12" s="33">
        <v>167704.56000000003</v>
      </c>
      <c r="E12" s="33">
        <v>524796.43999999994</v>
      </c>
      <c r="F12" s="33">
        <v>1134743.1099999999</v>
      </c>
      <c r="G12" s="33">
        <v>521403.62</v>
      </c>
      <c r="H12" s="33">
        <v>319989.98</v>
      </c>
      <c r="I12" s="33">
        <v>92006.959999999992</v>
      </c>
      <c r="J12" s="33">
        <v>219861.91999999998</v>
      </c>
      <c r="K12" s="33">
        <v>223132.09000000003</v>
      </c>
      <c r="L12" s="33">
        <v>429703.37</v>
      </c>
      <c r="M12" s="33">
        <v>3633342.05</v>
      </c>
    </row>
    <row r="13" spans="1:13" x14ac:dyDescent="0.25">
      <c r="A13" s="11" t="s">
        <v>1235</v>
      </c>
      <c r="C13" s="14" t="s">
        <v>1206</v>
      </c>
      <c r="D13" s="41"/>
      <c r="E13" s="43"/>
      <c r="F13" s="43"/>
      <c r="G13" s="43"/>
      <c r="H13" s="43"/>
      <c r="I13" s="43"/>
      <c r="J13" s="43"/>
      <c r="K13" s="42">
        <v>0</v>
      </c>
      <c r="L13" s="43"/>
      <c r="M13" s="44">
        <v>0</v>
      </c>
    </row>
    <row r="14" spans="1:13" x14ac:dyDescent="0.25">
      <c r="A14" s="11" t="s">
        <v>1232</v>
      </c>
      <c r="C14" s="14" t="s">
        <v>1207</v>
      </c>
      <c r="D14" s="45">
        <v>33103.26</v>
      </c>
      <c r="E14" s="42">
        <v>82897.22</v>
      </c>
      <c r="F14" s="42">
        <v>45172.770000000011</v>
      </c>
      <c r="G14" s="42">
        <v>27770.57</v>
      </c>
      <c r="H14" s="42">
        <v>64476.39</v>
      </c>
      <c r="I14" s="42">
        <v>30063.52</v>
      </c>
      <c r="J14" s="42">
        <v>22222</v>
      </c>
      <c r="K14" s="42">
        <v>43134.57</v>
      </c>
      <c r="L14" s="42">
        <v>24626.260000000002</v>
      </c>
      <c r="M14" s="44">
        <v>373466.56</v>
      </c>
    </row>
    <row r="15" spans="1:13" x14ac:dyDescent="0.25">
      <c r="A15" s="11" t="s">
        <v>1185</v>
      </c>
      <c r="C15" s="14" t="s">
        <v>1167</v>
      </c>
      <c r="D15" s="34"/>
      <c r="E15" s="33">
        <v>6500</v>
      </c>
      <c r="F15" s="33">
        <v>1932.8999999999999</v>
      </c>
      <c r="G15" s="33">
        <v>4194.8900000000003</v>
      </c>
      <c r="H15" s="33">
        <v>5010.21</v>
      </c>
      <c r="I15" s="33">
        <v>2584.48</v>
      </c>
      <c r="J15" s="34"/>
      <c r="K15" s="34"/>
      <c r="L15" s="34"/>
      <c r="M15" s="33">
        <v>20222.480000000003</v>
      </c>
    </row>
    <row r="16" spans="1:13" x14ac:dyDescent="0.25">
      <c r="A16" s="11" t="s">
        <v>1235</v>
      </c>
      <c r="C16" s="14" t="s">
        <v>1219</v>
      </c>
      <c r="D16" s="45">
        <v>1780562.58</v>
      </c>
      <c r="E16" s="42">
        <v>2722186.42</v>
      </c>
      <c r="F16" s="42">
        <v>3219976.0999999996</v>
      </c>
      <c r="G16" s="42">
        <v>2962697.01</v>
      </c>
      <c r="H16" s="42">
        <v>3589959.08</v>
      </c>
      <c r="I16" s="42">
        <v>2880363.91</v>
      </c>
      <c r="J16" s="42">
        <v>2697368.5600000005</v>
      </c>
      <c r="K16" s="42">
        <v>2310642.0299999998</v>
      </c>
      <c r="L16" s="42">
        <v>572482.44000000018</v>
      </c>
      <c r="M16" s="44">
        <v>22736238.130000003</v>
      </c>
    </row>
    <row r="17" spans="1:13" x14ac:dyDescent="0.25">
      <c r="A17" s="11" t="s">
        <v>1184</v>
      </c>
      <c r="C17" s="14" t="s">
        <v>1172</v>
      </c>
      <c r="D17" s="34"/>
      <c r="E17" s="34"/>
      <c r="F17" s="34"/>
      <c r="G17" s="34"/>
      <c r="H17" s="33">
        <v>300464.23</v>
      </c>
      <c r="I17" s="33">
        <v>1900</v>
      </c>
      <c r="J17" s="34"/>
      <c r="K17" s="33">
        <v>-288474.23</v>
      </c>
      <c r="L17" s="34"/>
      <c r="M17" s="33">
        <v>13890</v>
      </c>
    </row>
    <row r="18" spans="1:13" x14ac:dyDescent="0.25">
      <c r="A18" s="11" t="s">
        <v>1233</v>
      </c>
      <c r="C18" s="14" t="s">
        <v>1222</v>
      </c>
      <c r="D18" s="45">
        <v>-724.6</v>
      </c>
      <c r="E18" s="42">
        <v>-6</v>
      </c>
      <c r="F18" s="42">
        <v>36725.1</v>
      </c>
      <c r="G18" s="42">
        <v>393832.01999999996</v>
      </c>
      <c r="H18" s="42">
        <v>133672.88</v>
      </c>
      <c r="I18" s="42">
        <v>52837.06</v>
      </c>
      <c r="J18" s="42">
        <v>123657.96999999997</v>
      </c>
      <c r="K18" s="42">
        <v>82715.239999999976</v>
      </c>
      <c r="L18" s="42">
        <v>71738.31</v>
      </c>
      <c r="M18" s="44">
        <v>894447.98</v>
      </c>
    </row>
    <row r="19" spans="1:13" x14ac:dyDescent="0.25">
      <c r="A19" s="11" t="s">
        <v>1236</v>
      </c>
      <c r="C19" s="14" t="s">
        <v>1223</v>
      </c>
      <c r="D19" s="41"/>
      <c r="E19" s="43"/>
      <c r="F19" s="43"/>
      <c r="G19" s="43"/>
      <c r="H19" s="43"/>
      <c r="I19" s="42">
        <v>1973493.46</v>
      </c>
      <c r="J19" s="42">
        <v>6095813.3899999997</v>
      </c>
      <c r="K19" s="43"/>
      <c r="L19" s="42">
        <v>0</v>
      </c>
      <c r="M19" s="44">
        <v>8069306.8499999996</v>
      </c>
    </row>
    <row r="20" spans="1:13" x14ac:dyDescent="0.25">
      <c r="A20" s="11" t="s">
        <v>1232</v>
      </c>
      <c r="C20" s="14" t="s">
        <v>1173</v>
      </c>
      <c r="D20" s="34"/>
      <c r="E20" s="33">
        <v>25291.200000000001</v>
      </c>
      <c r="F20" s="33">
        <v>0</v>
      </c>
      <c r="G20" s="34"/>
      <c r="H20" s="34"/>
      <c r="I20" s="34"/>
      <c r="J20" s="34"/>
      <c r="K20" s="34"/>
      <c r="L20" s="34"/>
      <c r="M20" s="33">
        <v>25291.200000000001</v>
      </c>
    </row>
    <row r="21" spans="1:13" x14ac:dyDescent="0.25">
      <c r="A21" s="11" t="s">
        <v>1189</v>
      </c>
      <c r="C21" s="14" t="s">
        <v>1174</v>
      </c>
      <c r="D21" s="33">
        <v>77.05</v>
      </c>
      <c r="E21" s="33">
        <v>31350</v>
      </c>
      <c r="F21" s="33">
        <v>40079</v>
      </c>
      <c r="G21" s="33">
        <v>0</v>
      </c>
      <c r="H21" s="34"/>
      <c r="I21" s="34"/>
      <c r="J21" s="34"/>
      <c r="K21" s="34"/>
      <c r="L21" s="34"/>
      <c r="M21" s="33">
        <v>71506.05</v>
      </c>
    </row>
    <row r="22" spans="1:13" x14ac:dyDescent="0.25">
      <c r="A22" s="11" t="s">
        <v>1189</v>
      </c>
      <c r="C22" s="14" t="s">
        <v>1175</v>
      </c>
      <c r="D22" s="33">
        <v>210290.43999999994</v>
      </c>
      <c r="E22" s="33">
        <v>0</v>
      </c>
      <c r="F22" s="34"/>
      <c r="G22" s="34"/>
      <c r="H22" s="34"/>
      <c r="I22" s="34"/>
      <c r="J22" s="34"/>
      <c r="K22" s="34"/>
      <c r="L22" s="34"/>
      <c r="M22" s="33">
        <v>210290.43999999994</v>
      </c>
    </row>
    <row r="23" spans="1:13" x14ac:dyDescent="0.25">
      <c r="A23" s="11" t="s">
        <v>1189</v>
      </c>
      <c r="C23" s="14" t="s">
        <v>1176</v>
      </c>
      <c r="D23" s="33">
        <v>243126.47</v>
      </c>
      <c r="E23" s="33">
        <v>166723.26</v>
      </c>
      <c r="F23" s="33">
        <v>42666.339999999989</v>
      </c>
      <c r="G23" s="33">
        <v>14516.29</v>
      </c>
      <c r="H23" s="33">
        <v>20824.87</v>
      </c>
      <c r="I23" s="33">
        <v>495</v>
      </c>
      <c r="J23" s="33">
        <v>0</v>
      </c>
      <c r="K23" s="34"/>
      <c r="L23" s="34"/>
      <c r="M23" s="33">
        <v>488352.22999999992</v>
      </c>
    </row>
    <row r="24" spans="1:13" x14ac:dyDescent="0.25">
      <c r="A24" s="11" t="s">
        <v>1189</v>
      </c>
      <c r="C24" s="14" t="s">
        <v>1178</v>
      </c>
      <c r="D24" s="34"/>
      <c r="E24" s="34"/>
      <c r="F24" s="33">
        <v>413951.93</v>
      </c>
      <c r="G24" s="33">
        <v>10886.56</v>
      </c>
      <c r="H24" s="33">
        <v>59175</v>
      </c>
      <c r="I24" s="33">
        <v>-2500</v>
      </c>
      <c r="J24" s="33">
        <v>27366.65</v>
      </c>
      <c r="K24" s="33">
        <v>9527.35</v>
      </c>
      <c r="L24" s="34"/>
      <c r="M24" s="33">
        <v>518407.49</v>
      </c>
    </row>
    <row r="25" spans="1:13" x14ac:dyDescent="0.25">
      <c r="A25" s="11" t="s">
        <v>1189</v>
      </c>
      <c r="C25" s="14" t="s">
        <v>1179</v>
      </c>
      <c r="D25" s="34"/>
      <c r="E25" s="34"/>
      <c r="F25" s="34"/>
      <c r="G25" s="33">
        <v>112000</v>
      </c>
      <c r="H25" s="33">
        <v>9053</v>
      </c>
      <c r="I25" s="33">
        <v>28456</v>
      </c>
      <c r="J25" s="33">
        <v>491</v>
      </c>
      <c r="K25" s="34"/>
      <c r="L25" s="34"/>
      <c r="M25" s="33">
        <v>150000</v>
      </c>
    </row>
    <row r="26" spans="1:13" x14ac:dyDescent="0.25">
      <c r="A26" s="11" t="s">
        <v>1189</v>
      </c>
      <c r="C26" s="14" t="s">
        <v>1180</v>
      </c>
      <c r="D26" s="34"/>
      <c r="E26" s="34"/>
      <c r="F26" s="34"/>
      <c r="G26" s="34"/>
      <c r="H26" s="33">
        <v>138694.84</v>
      </c>
      <c r="I26" s="33">
        <v>11282.69</v>
      </c>
      <c r="J26" s="33">
        <v>22.47</v>
      </c>
      <c r="K26" s="34"/>
      <c r="L26" s="34"/>
      <c r="M26" s="33">
        <v>150000</v>
      </c>
    </row>
    <row r="27" spans="1:13" x14ac:dyDescent="0.25">
      <c r="A27" s="11" t="s">
        <v>1189</v>
      </c>
      <c r="C27" s="14" t="s">
        <v>1181</v>
      </c>
      <c r="D27" s="34"/>
      <c r="E27" s="34"/>
      <c r="F27" s="34"/>
      <c r="G27" s="34"/>
      <c r="H27" s="34"/>
      <c r="I27" s="33">
        <v>734699.47</v>
      </c>
      <c r="J27" s="33">
        <v>2168961.0300000003</v>
      </c>
      <c r="K27" s="33">
        <v>172107.58000000002</v>
      </c>
      <c r="L27" s="33">
        <v>411379.79</v>
      </c>
      <c r="M27" s="33">
        <v>3487147.87</v>
      </c>
    </row>
    <row r="28" spans="1:13" x14ac:dyDescent="0.25">
      <c r="A28" s="11" t="s">
        <v>1189</v>
      </c>
      <c r="C28" s="14" t="s">
        <v>1182</v>
      </c>
      <c r="D28" s="34"/>
      <c r="E28" s="34"/>
      <c r="F28" s="34"/>
      <c r="G28" s="34"/>
      <c r="H28" s="34"/>
      <c r="I28" s="34"/>
      <c r="J28" s="33">
        <v>50000</v>
      </c>
      <c r="K28" s="33">
        <v>581339.67000000004</v>
      </c>
      <c r="L28" s="33">
        <v>204888.77</v>
      </c>
      <c r="M28" s="33">
        <v>836228.44000000006</v>
      </c>
    </row>
    <row r="29" spans="1:13" x14ac:dyDescent="0.25">
      <c r="C29" s="14" t="s">
        <v>9</v>
      </c>
      <c r="D29" s="54">
        <v>2483175.4499999997</v>
      </c>
      <c r="E29" s="55">
        <v>3680449.85</v>
      </c>
      <c r="F29" s="55">
        <v>5023474.97</v>
      </c>
      <c r="G29" s="55">
        <v>4080783.62</v>
      </c>
      <c r="H29" s="55">
        <v>4685210.4600000009</v>
      </c>
      <c r="I29" s="55">
        <v>5811793.0499999998</v>
      </c>
      <c r="J29" s="55">
        <v>11421889.180000002</v>
      </c>
      <c r="K29" s="55">
        <v>3160525.4199999995</v>
      </c>
      <c r="L29" s="55">
        <v>1714818.9400000002</v>
      </c>
      <c r="M29" s="56">
        <v>42062120.93999999</v>
      </c>
    </row>
    <row r="30" spans="1:13" x14ac:dyDescent="0.25">
      <c r="C30"/>
      <c r="D30"/>
      <c r="E30"/>
      <c r="F30" t="s">
        <v>1349</v>
      </c>
      <c r="G30"/>
      <c r="H30"/>
      <c r="I30" t="s">
        <v>1349</v>
      </c>
      <c r="J30"/>
      <c r="K30"/>
      <c r="L30"/>
      <c r="M30"/>
    </row>
    <row r="31" spans="1:13" x14ac:dyDescent="0.25">
      <c r="C31"/>
      <c r="D31"/>
      <c r="E31"/>
      <c r="F31"/>
      <c r="G31"/>
      <c r="H31"/>
      <c r="I31"/>
      <c r="J31"/>
      <c r="K31"/>
      <c r="L31"/>
      <c r="M31"/>
    </row>
    <row r="32" spans="1:13" x14ac:dyDescent="0.25"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 s="6"/>
      <c r="C33"/>
      <c r="D33"/>
      <c r="E33"/>
      <c r="F33"/>
      <c r="G33"/>
      <c r="H33"/>
      <c r="I33"/>
      <c r="J33"/>
      <c r="K33"/>
      <c r="L33"/>
      <c r="M33"/>
    </row>
    <row r="34" spans="1:13" x14ac:dyDescent="0.25">
      <c r="C34"/>
      <c r="E34"/>
      <c r="F34"/>
      <c r="G34"/>
      <c r="H34"/>
      <c r="I34"/>
      <c r="J34"/>
      <c r="K34"/>
      <c r="L34"/>
      <c r="M34"/>
    </row>
    <row r="35" spans="1:13" x14ac:dyDescent="0.25">
      <c r="A35" s="6" t="s">
        <v>1190</v>
      </c>
      <c r="C35" s="6" t="s">
        <v>1190</v>
      </c>
      <c r="D35"/>
      <c r="E35"/>
      <c r="F35"/>
      <c r="G35"/>
      <c r="H35"/>
      <c r="I35"/>
      <c r="J35"/>
      <c r="K35"/>
      <c r="L35"/>
      <c r="M35"/>
    </row>
    <row r="36" spans="1:13" x14ac:dyDescent="0.25">
      <c r="A36" s="11" t="s">
        <v>1235</v>
      </c>
      <c r="C36" s="11" t="s">
        <v>1235</v>
      </c>
      <c r="D36" s="8">
        <f>SUMIFS(D$8:D$28,$A$8:$A$28,A36)</f>
        <v>1997302.83</v>
      </c>
      <c r="E36" s="8">
        <f t="shared" ref="E36:L36" si="0">SUMIFS(E$8:E$28,$A$8:$A$28,$A36)</f>
        <v>3367694.17</v>
      </c>
      <c r="F36" s="8">
        <f t="shared" si="0"/>
        <v>4442946.93</v>
      </c>
      <c r="G36" s="8">
        <f t="shared" si="0"/>
        <v>3517583.29</v>
      </c>
      <c r="H36" s="8">
        <f t="shared" si="0"/>
        <v>3953839.04</v>
      </c>
      <c r="I36" s="8">
        <f t="shared" si="0"/>
        <v>2978481.37</v>
      </c>
      <c r="J36" s="8">
        <f t="shared" si="0"/>
        <v>2917230.4800000004</v>
      </c>
      <c r="K36" s="8">
        <f t="shared" si="0"/>
        <v>2560175.2399999998</v>
      </c>
      <c r="L36" s="8">
        <f t="shared" si="0"/>
        <v>1002185.8100000002</v>
      </c>
      <c r="M36" s="8">
        <f>SUM(D36:L36)</f>
        <v>26737439.159999996</v>
      </c>
    </row>
    <row r="37" spans="1:13" x14ac:dyDescent="0.25">
      <c r="A37" s="11" t="s">
        <v>1150</v>
      </c>
      <c r="C37" s="11" t="s">
        <v>1150</v>
      </c>
      <c r="D37" s="8">
        <f t="shared" ref="D37:D44" si="1">SUMIFS($D$8:$D$28,$A$8:$A$28,A37)</f>
        <v>0</v>
      </c>
      <c r="E37" s="8">
        <f t="shared" ref="E37:L44" si="2">SUMIFS(E$8:E$28,$A$8:$A$28,$A37)</f>
        <v>0</v>
      </c>
      <c r="F37" s="8">
        <f t="shared" si="2"/>
        <v>0</v>
      </c>
      <c r="G37" s="8">
        <f t="shared" si="2"/>
        <v>0</v>
      </c>
      <c r="H37" s="8">
        <f t="shared" si="2"/>
        <v>0</v>
      </c>
      <c r="I37" s="8">
        <f t="shared" si="2"/>
        <v>0</v>
      </c>
      <c r="J37" s="8">
        <f t="shared" si="2"/>
        <v>0</v>
      </c>
      <c r="K37" s="8">
        <f t="shared" si="2"/>
        <v>0</v>
      </c>
      <c r="L37" s="8">
        <f t="shared" si="2"/>
        <v>0</v>
      </c>
      <c r="M37" s="8">
        <f t="shared" ref="M37:M44" si="3">SUM(D37:L37)</f>
        <v>0</v>
      </c>
    </row>
    <row r="38" spans="1:13" x14ac:dyDescent="0.25">
      <c r="A38" s="11" t="s">
        <v>1236</v>
      </c>
      <c r="C38" s="11" t="s">
        <v>1236</v>
      </c>
      <c r="D38" s="8">
        <f t="shared" si="1"/>
        <v>0</v>
      </c>
      <c r="E38" s="8">
        <f t="shared" si="2"/>
        <v>0</v>
      </c>
      <c r="F38" s="8">
        <f t="shared" si="2"/>
        <v>0</v>
      </c>
      <c r="G38" s="8">
        <f t="shared" si="2"/>
        <v>0</v>
      </c>
      <c r="H38" s="8">
        <f t="shared" si="2"/>
        <v>0</v>
      </c>
      <c r="I38" s="8">
        <f t="shared" si="2"/>
        <v>1973493.46</v>
      </c>
      <c r="J38" s="8">
        <f t="shared" si="2"/>
        <v>6095813.3899999997</v>
      </c>
      <c r="K38" s="8">
        <f t="shared" si="2"/>
        <v>0</v>
      </c>
      <c r="L38" s="8">
        <f t="shared" si="2"/>
        <v>0</v>
      </c>
      <c r="M38" s="8">
        <f t="shared" si="3"/>
        <v>8069306.8499999996</v>
      </c>
    </row>
    <row r="39" spans="1:13" x14ac:dyDescent="0.25">
      <c r="A39" s="11" t="s">
        <v>1234</v>
      </c>
      <c r="C39" s="11" t="s">
        <v>1234</v>
      </c>
      <c r="D39" s="8">
        <f t="shared" si="1"/>
        <v>0</v>
      </c>
      <c r="E39" s="8">
        <f t="shared" si="2"/>
        <v>0</v>
      </c>
      <c r="F39" s="8">
        <f t="shared" si="2"/>
        <v>0</v>
      </c>
      <c r="G39" s="8">
        <f t="shared" si="2"/>
        <v>0</v>
      </c>
      <c r="H39" s="8">
        <f t="shared" si="2"/>
        <v>0</v>
      </c>
      <c r="I39" s="8">
        <f t="shared" si="2"/>
        <v>0</v>
      </c>
      <c r="J39" s="8">
        <f t="shared" si="2"/>
        <v>16124.19</v>
      </c>
      <c r="K39" s="8">
        <f t="shared" si="2"/>
        <v>0</v>
      </c>
      <c r="L39" s="8">
        <f t="shared" si="2"/>
        <v>0</v>
      </c>
      <c r="M39" s="8">
        <f t="shared" si="3"/>
        <v>16124.19</v>
      </c>
    </row>
    <row r="40" spans="1:13" x14ac:dyDescent="0.25">
      <c r="A40" s="11" t="s">
        <v>1189</v>
      </c>
      <c r="C40" s="11" t="s">
        <v>1189</v>
      </c>
      <c r="D40" s="8">
        <f t="shared" si="1"/>
        <v>453493.95999999996</v>
      </c>
      <c r="E40" s="8">
        <f t="shared" si="2"/>
        <v>198073.26</v>
      </c>
      <c r="F40" s="8">
        <f>SUMIFS(F$8:F$28,$A$8:$A$28,$A40)-2500</f>
        <v>494197.27</v>
      </c>
      <c r="G40" s="8">
        <f t="shared" si="2"/>
        <v>137402.85</v>
      </c>
      <c r="H40" s="8">
        <f t="shared" si="2"/>
        <v>227747.71</v>
      </c>
      <c r="I40" s="8">
        <f>SUMIFS(I$8:I$28,$A$8:$A$28,$A40)+2500</f>
        <v>774933.15999999992</v>
      </c>
      <c r="J40" s="8">
        <f t="shared" si="2"/>
        <v>2246841.1500000004</v>
      </c>
      <c r="K40" s="8">
        <f t="shared" si="2"/>
        <v>762974.60000000009</v>
      </c>
      <c r="L40" s="8">
        <f t="shared" si="2"/>
        <v>616268.55999999994</v>
      </c>
      <c r="M40" s="8">
        <f t="shared" si="3"/>
        <v>5911932.5200000005</v>
      </c>
    </row>
    <row r="41" spans="1:13" x14ac:dyDescent="0.25">
      <c r="A41" s="11" t="s">
        <v>1233</v>
      </c>
      <c r="C41" s="11" t="s">
        <v>1233</v>
      </c>
      <c r="D41" s="8">
        <f t="shared" si="1"/>
        <v>-724.6</v>
      </c>
      <c r="E41" s="8">
        <f t="shared" si="2"/>
        <v>-6</v>
      </c>
      <c r="F41" s="8">
        <f t="shared" si="2"/>
        <v>36725.1</v>
      </c>
      <c r="G41" s="8">
        <f t="shared" si="2"/>
        <v>393832.01999999996</v>
      </c>
      <c r="H41" s="8">
        <f t="shared" si="2"/>
        <v>133672.88</v>
      </c>
      <c r="I41" s="8">
        <f t="shared" si="2"/>
        <v>52837.06</v>
      </c>
      <c r="J41" s="8">
        <f t="shared" si="2"/>
        <v>123657.96999999997</v>
      </c>
      <c r="K41" s="8">
        <f t="shared" si="2"/>
        <v>82715.239999999976</v>
      </c>
      <c r="L41" s="8">
        <f t="shared" si="2"/>
        <v>71738.31</v>
      </c>
      <c r="M41" s="8">
        <f t="shared" si="3"/>
        <v>894447.98</v>
      </c>
    </row>
    <row r="42" spans="1:13" x14ac:dyDescent="0.25">
      <c r="A42" s="11" t="s">
        <v>1232</v>
      </c>
      <c r="C42" s="11" t="s">
        <v>1232</v>
      </c>
      <c r="D42" s="8">
        <f t="shared" si="1"/>
        <v>33103.26</v>
      </c>
      <c r="E42" s="8">
        <f t="shared" si="2"/>
        <v>108188.42</v>
      </c>
      <c r="F42" s="8">
        <f t="shared" si="2"/>
        <v>45172.770000000011</v>
      </c>
      <c r="G42" s="8">
        <f t="shared" si="2"/>
        <v>27770.57</v>
      </c>
      <c r="H42" s="8">
        <f t="shared" si="2"/>
        <v>64476.39</v>
      </c>
      <c r="I42" s="8">
        <f t="shared" si="2"/>
        <v>30063.52</v>
      </c>
      <c r="J42" s="8">
        <f t="shared" si="2"/>
        <v>22222</v>
      </c>
      <c r="K42" s="8">
        <f t="shared" si="2"/>
        <v>43134.57</v>
      </c>
      <c r="L42" s="8">
        <f t="shared" si="2"/>
        <v>24626.260000000002</v>
      </c>
      <c r="M42" s="8">
        <f t="shared" si="3"/>
        <v>398757.76000000007</v>
      </c>
    </row>
    <row r="43" spans="1:13" x14ac:dyDescent="0.25">
      <c r="A43" s="11" t="s">
        <v>1184</v>
      </c>
      <c r="C43" s="11" t="s">
        <v>1184</v>
      </c>
      <c r="D43" s="8">
        <f t="shared" si="1"/>
        <v>0</v>
      </c>
      <c r="E43" s="8">
        <f t="shared" si="2"/>
        <v>0</v>
      </c>
      <c r="F43" s="8">
        <f t="shared" si="2"/>
        <v>0</v>
      </c>
      <c r="G43" s="8">
        <f t="shared" si="2"/>
        <v>0</v>
      </c>
      <c r="H43" s="8">
        <f t="shared" si="2"/>
        <v>300464.23</v>
      </c>
      <c r="I43" s="8">
        <f t="shared" si="2"/>
        <v>1900</v>
      </c>
      <c r="J43" s="8">
        <f t="shared" si="2"/>
        <v>0</v>
      </c>
      <c r="K43" s="8">
        <f t="shared" si="2"/>
        <v>-288474.23</v>
      </c>
      <c r="L43" s="8">
        <f t="shared" si="2"/>
        <v>0</v>
      </c>
      <c r="M43" s="8">
        <f t="shared" si="3"/>
        <v>13890</v>
      </c>
    </row>
    <row r="44" spans="1:13" x14ac:dyDescent="0.25">
      <c r="A44" s="11" t="s">
        <v>1185</v>
      </c>
      <c r="C44" s="11" t="s">
        <v>1185</v>
      </c>
      <c r="D44" s="8">
        <f t="shared" si="1"/>
        <v>0</v>
      </c>
      <c r="E44" s="8">
        <f t="shared" si="2"/>
        <v>6500</v>
      </c>
      <c r="F44" s="8">
        <f t="shared" si="2"/>
        <v>1932.8999999999999</v>
      </c>
      <c r="G44" s="8">
        <f t="shared" si="2"/>
        <v>4194.8900000000003</v>
      </c>
      <c r="H44" s="8">
        <f t="shared" si="2"/>
        <v>5010.21</v>
      </c>
      <c r="I44" s="8">
        <f t="shared" si="2"/>
        <v>2584.48</v>
      </c>
      <c r="J44" s="8">
        <f t="shared" si="2"/>
        <v>0</v>
      </c>
      <c r="K44" s="8">
        <f t="shared" si="2"/>
        <v>0</v>
      </c>
      <c r="L44" s="8">
        <f t="shared" si="2"/>
        <v>0</v>
      </c>
      <c r="M44" s="8">
        <f t="shared" si="3"/>
        <v>20222.48</v>
      </c>
    </row>
    <row r="45" spans="1:13" ht="15.75" thickBot="1" x14ac:dyDescent="0.3">
      <c r="A45" s="11" t="s">
        <v>1193</v>
      </c>
      <c r="C45" s="11" t="s">
        <v>1193</v>
      </c>
      <c r="D45" s="60">
        <f>SUM(D36:D44)</f>
        <v>2483175.4499999997</v>
      </c>
      <c r="E45" s="60">
        <f t="shared" ref="E45:M45" si="4">SUM(E36:E44)</f>
        <v>3680449.8499999996</v>
      </c>
      <c r="F45" s="60">
        <f t="shared" si="4"/>
        <v>5020974.9699999988</v>
      </c>
      <c r="G45" s="60">
        <f t="shared" si="4"/>
        <v>4080783.62</v>
      </c>
      <c r="H45" s="60">
        <f t="shared" si="4"/>
        <v>4685210.46</v>
      </c>
      <c r="I45" s="60">
        <f t="shared" si="4"/>
        <v>5814293.0499999998</v>
      </c>
      <c r="J45" s="60">
        <f t="shared" si="4"/>
        <v>11421889.180000002</v>
      </c>
      <c r="K45" s="60">
        <f t="shared" si="4"/>
        <v>3160525.4199999995</v>
      </c>
      <c r="L45" s="60">
        <f t="shared" si="4"/>
        <v>1714818.9400000002</v>
      </c>
      <c r="M45" s="60">
        <f t="shared" si="4"/>
        <v>42062120.93999999</v>
      </c>
    </row>
    <row r="46" spans="1:13" ht="15.75" thickTop="1" x14ac:dyDescent="0.25"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C47"/>
      <c r="D47"/>
      <c r="E47"/>
      <c r="F47"/>
      <c r="G47"/>
      <c r="H47"/>
      <c r="I47"/>
      <c r="J47"/>
      <c r="K47"/>
      <c r="L47"/>
      <c r="M47"/>
    </row>
    <row r="48" spans="1:13" x14ac:dyDescent="0.25">
      <c r="A48" s="11" t="s">
        <v>1350</v>
      </c>
      <c r="C48"/>
      <c r="D48"/>
      <c r="E48"/>
      <c r="F48"/>
      <c r="G48"/>
      <c r="H48"/>
      <c r="I48"/>
      <c r="J48"/>
      <c r="K48"/>
      <c r="L48"/>
      <c r="M48"/>
    </row>
    <row r="49" spans="3:13" x14ac:dyDescent="0.25">
      <c r="C49"/>
      <c r="D49"/>
      <c r="E49"/>
      <c r="F49"/>
      <c r="G49"/>
      <c r="H49"/>
      <c r="I49"/>
      <c r="J49"/>
      <c r="K49"/>
      <c r="L49"/>
      <c r="M49"/>
    </row>
    <row r="50" spans="3:13" x14ac:dyDescent="0.25">
      <c r="C50"/>
      <c r="D50"/>
      <c r="E50"/>
      <c r="F50"/>
      <c r="G50"/>
      <c r="H50"/>
      <c r="I50"/>
      <c r="J50"/>
      <c r="K50"/>
      <c r="L50"/>
      <c r="M50"/>
    </row>
    <row r="51" spans="3:13" x14ac:dyDescent="0.25">
      <c r="C51"/>
      <c r="D51"/>
      <c r="E51"/>
      <c r="F51"/>
      <c r="G51"/>
      <c r="H51"/>
      <c r="I51"/>
      <c r="J51"/>
      <c r="K51"/>
      <c r="L51"/>
      <c r="M51"/>
    </row>
    <row r="52" spans="3:13" x14ac:dyDescent="0.25">
      <c r="C52"/>
      <c r="D52"/>
      <c r="E52"/>
      <c r="F52"/>
      <c r="G52"/>
      <c r="H52"/>
      <c r="I52"/>
      <c r="J52"/>
      <c r="K52"/>
      <c r="L52"/>
      <c r="M52"/>
    </row>
    <row r="53" spans="3:13" x14ac:dyDescent="0.25">
      <c r="C53"/>
      <c r="D53"/>
      <c r="E53"/>
      <c r="F53"/>
      <c r="G53"/>
      <c r="H53"/>
      <c r="I53"/>
      <c r="J53"/>
      <c r="K53"/>
      <c r="L53"/>
      <c r="M53"/>
    </row>
    <row r="54" spans="3:13" x14ac:dyDescent="0.25">
      <c r="C54"/>
      <c r="D54"/>
      <c r="E54"/>
      <c r="F54"/>
      <c r="G54"/>
      <c r="H54"/>
      <c r="I54"/>
      <c r="J54"/>
      <c r="K54"/>
      <c r="L54"/>
      <c r="M54"/>
    </row>
    <row r="55" spans="3:13" x14ac:dyDescent="0.25">
      <c r="C55"/>
      <c r="D55"/>
      <c r="E55"/>
      <c r="F55"/>
      <c r="G55"/>
      <c r="H55"/>
      <c r="I55"/>
      <c r="J55"/>
      <c r="K55"/>
      <c r="L55"/>
      <c r="M55"/>
    </row>
    <row r="56" spans="3:13" x14ac:dyDescent="0.25">
      <c r="C56"/>
      <c r="D56"/>
      <c r="E56"/>
      <c r="F56"/>
      <c r="G56"/>
      <c r="H56"/>
      <c r="I56"/>
      <c r="J56"/>
      <c r="K56"/>
      <c r="L56"/>
      <c r="M56"/>
    </row>
    <row r="57" spans="3:13" x14ac:dyDescent="0.25">
      <c r="C57"/>
      <c r="D57"/>
      <c r="E57"/>
      <c r="F57"/>
      <c r="G57"/>
      <c r="H57"/>
      <c r="I57"/>
      <c r="J57"/>
      <c r="K57"/>
      <c r="L57"/>
      <c r="M57"/>
    </row>
    <row r="58" spans="3:13" x14ac:dyDescent="0.25">
      <c r="C58"/>
      <c r="D58"/>
      <c r="E58"/>
      <c r="F58"/>
      <c r="G58"/>
      <c r="H58"/>
      <c r="I58"/>
      <c r="J58"/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ht="3.75" customHeight="1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  <row r="156" spans="3:13" x14ac:dyDescent="0.25">
      <c r="C156"/>
      <c r="D156"/>
      <c r="E156"/>
      <c r="F156"/>
      <c r="G156"/>
      <c r="H156"/>
      <c r="I156"/>
      <c r="J156"/>
      <c r="K156"/>
      <c r="L156"/>
      <c r="M156"/>
    </row>
    <row r="157" spans="3:13" x14ac:dyDescent="0.25">
      <c r="C157"/>
      <c r="D157"/>
      <c r="E157"/>
      <c r="F157"/>
      <c r="G157"/>
      <c r="H157"/>
      <c r="I157"/>
      <c r="J157"/>
      <c r="K157"/>
      <c r="L157"/>
      <c r="M157"/>
    </row>
    <row r="158" spans="3:13" x14ac:dyDescent="0.25">
      <c r="C158"/>
      <c r="D158"/>
      <c r="E158"/>
      <c r="F158"/>
      <c r="G158"/>
      <c r="H158"/>
      <c r="I158"/>
      <c r="J158"/>
      <c r="K158"/>
      <c r="L158"/>
      <c r="M158"/>
    </row>
    <row r="159" spans="3:13" x14ac:dyDescent="0.25">
      <c r="C159"/>
      <c r="D159"/>
      <c r="E159"/>
      <c r="F159"/>
      <c r="G159"/>
      <c r="H159"/>
      <c r="I159"/>
      <c r="J159"/>
      <c r="K159"/>
      <c r="L159"/>
      <c r="M159"/>
    </row>
    <row r="160" spans="3:13" x14ac:dyDescent="0.25">
      <c r="C160"/>
      <c r="D160"/>
      <c r="E160"/>
      <c r="F160"/>
      <c r="G160"/>
      <c r="H160"/>
      <c r="I160"/>
      <c r="J160"/>
      <c r="K160"/>
      <c r="L160"/>
      <c r="M160"/>
    </row>
    <row r="161" spans="3:13" x14ac:dyDescent="0.25">
      <c r="C161"/>
      <c r="D161"/>
      <c r="E161"/>
      <c r="F161"/>
      <c r="G161"/>
      <c r="H161"/>
      <c r="I161"/>
      <c r="J161"/>
      <c r="K161"/>
      <c r="L161"/>
      <c r="M161"/>
    </row>
    <row r="162" spans="3:13" x14ac:dyDescent="0.25">
      <c r="C162"/>
      <c r="D162"/>
      <c r="E162"/>
      <c r="F162"/>
      <c r="G162"/>
      <c r="H162"/>
      <c r="I162"/>
      <c r="J162"/>
      <c r="K162"/>
      <c r="L162"/>
      <c r="M162"/>
    </row>
    <row r="163" spans="3:13" x14ac:dyDescent="0.25">
      <c r="C163"/>
      <c r="D163"/>
      <c r="E163"/>
      <c r="F163"/>
      <c r="G163"/>
      <c r="H163"/>
      <c r="I163"/>
      <c r="J163"/>
      <c r="K163"/>
      <c r="L163"/>
      <c r="M163"/>
    </row>
    <row r="164" spans="3:13" x14ac:dyDescent="0.25">
      <c r="C164"/>
      <c r="D164"/>
      <c r="E164"/>
      <c r="F164"/>
      <c r="G164"/>
      <c r="H164"/>
      <c r="I164"/>
      <c r="J164"/>
      <c r="K164"/>
      <c r="L164"/>
      <c r="M164"/>
    </row>
    <row r="165" spans="3:13" x14ac:dyDescent="0.25">
      <c r="C165"/>
      <c r="D165"/>
      <c r="E165"/>
      <c r="F165"/>
      <c r="G165"/>
      <c r="H165"/>
      <c r="I165"/>
      <c r="J165"/>
      <c r="K165"/>
      <c r="L165"/>
      <c r="M165"/>
    </row>
    <row r="166" spans="3:13" x14ac:dyDescent="0.25">
      <c r="C166"/>
      <c r="D166"/>
      <c r="E166"/>
      <c r="F166"/>
      <c r="G166"/>
      <c r="H166"/>
      <c r="I166"/>
      <c r="J166"/>
      <c r="K166"/>
      <c r="L166"/>
      <c r="M166"/>
    </row>
    <row r="167" spans="3:13" x14ac:dyDescent="0.25">
      <c r="C167"/>
      <c r="D167"/>
      <c r="E167"/>
      <c r="F167"/>
      <c r="G167"/>
      <c r="H167"/>
      <c r="I167"/>
      <c r="J167"/>
      <c r="K167"/>
      <c r="L167"/>
      <c r="M167"/>
    </row>
    <row r="168" spans="3:13" x14ac:dyDescent="0.25">
      <c r="C168"/>
      <c r="D168"/>
      <c r="E168"/>
      <c r="F168"/>
      <c r="G168"/>
      <c r="H168"/>
      <c r="I168"/>
      <c r="J168"/>
      <c r="K168"/>
      <c r="L168"/>
      <c r="M168"/>
    </row>
    <row r="169" spans="3:13" x14ac:dyDescent="0.25">
      <c r="C169"/>
      <c r="D169"/>
      <c r="E169"/>
      <c r="F169"/>
      <c r="G169"/>
      <c r="H169"/>
      <c r="I169"/>
      <c r="J169"/>
      <c r="K169"/>
      <c r="L169"/>
      <c r="M169"/>
    </row>
    <row r="170" spans="3:13" x14ac:dyDescent="0.25">
      <c r="C170"/>
      <c r="D170"/>
      <c r="E170"/>
      <c r="F170"/>
      <c r="G170"/>
      <c r="H170"/>
      <c r="I170"/>
      <c r="J170"/>
      <c r="K170"/>
      <c r="L170"/>
      <c r="M170"/>
    </row>
    <row r="171" spans="3:13" x14ac:dyDescent="0.25">
      <c r="C171"/>
      <c r="D171"/>
      <c r="E171"/>
      <c r="F171"/>
      <c r="G171"/>
      <c r="H171"/>
      <c r="I171"/>
      <c r="J171"/>
      <c r="K171"/>
      <c r="L171"/>
      <c r="M171"/>
    </row>
    <row r="172" spans="3:13" x14ac:dyDescent="0.25">
      <c r="C172"/>
      <c r="D172"/>
      <c r="E172"/>
      <c r="F172"/>
      <c r="G172"/>
      <c r="H172"/>
      <c r="I172"/>
      <c r="J172"/>
      <c r="K172"/>
      <c r="L172"/>
      <c r="M172"/>
    </row>
    <row r="173" spans="3:13" x14ac:dyDescent="0.25">
      <c r="C173"/>
      <c r="D173"/>
      <c r="E173"/>
      <c r="F173"/>
      <c r="G173"/>
      <c r="H173"/>
      <c r="I173"/>
      <c r="J173"/>
      <c r="K173"/>
      <c r="L173"/>
      <c r="M173"/>
    </row>
    <row r="174" spans="3:13" x14ac:dyDescent="0.25">
      <c r="C174"/>
      <c r="D174"/>
      <c r="E174"/>
      <c r="F174"/>
      <c r="G174"/>
      <c r="H174"/>
      <c r="I174"/>
      <c r="J174"/>
      <c r="K174"/>
      <c r="L174"/>
      <c r="M174"/>
    </row>
    <row r="175" spans="3:13" x14ac:dyDescent="0.25">
      <c r="C175"/>
      <c r="D175"/>
      <c r="E175"/>
      <c r="F175"/>
      <c r="G175"/>
      <c r="H175"/>
      <c r="I175"/>
      <c r="J175"/>
      <c r="K175"/>
      <c r="L175"/>
      <c r="M175"/>
    </row>
    <row r="176" spans="3:13" x14ac:dyDescent="0.25">
      <c r="C176"/>
      <c r="D176"/>
      <c r="E176"/>
      <c r="F176"/>
      <c r="G176"/>
      <c r="H176"/>
      <c r="I176"/>
      <c r="J176"/>
      <c r="K176"/>
      <c r="L176"/>
      <c r="M176"/>
    </row>
    <row r="177" spans="3:13" x14ac:dyDescent="0.25">
      <c r="C177"/>
      <c r="D177"/>
      <c r="E177"/>
      <c r="F177"/>
      <c r="G177"/>
      <c r="H177"/>
      <c r="I177"/>
      <c r="J177"/>
      <c r="K177"/>
      <c r="L177"/>
      <c r="M177"/>
    </row>
    <row r="178" spans="3:13" x14ac:dyDescent="0.25">
      <c r="C178"/>
      <c r="D178"/>
      <c r="E178"/>
      <c r="F178"/>
      <c r="G178"/>
      <c r="H178"/>
      <c r="I178"/>
      <c r="J178"/>
      <c r="K178"/>
      <c r="L178"/>
      <c r="M178"/>
    </row>
    <row r="179" spans="3:13" x14ac:dyDescent="0.25">
      <c r="C179"/>
      <c r="D179"/>
      <c r="E179"/>
      <c r="F179"/>
      <c r="G179"/>
      <c r="H179"/>
      <c r="I179"/>
      <c r="J179"/>
      <c r="K179"/>
      <c r="L179"/>
      <c r="M179"/>
    </row>
    <row r="180" spans="3:13" x14ac:dyDescent="0.25">
      <c r="C180"/>
      <c r="D180"/>
      <c r="E180"/>
      <c r="F180"/>
      <c r="G180"/>
      <c r="H180"/>
      <c r="I180"/>
      <c r="J180"/>
      <c r="K180"/>
      <c r="L180"/>
      <c r="M180"/>
    </row>
    <row r="181" spans="3:13" x14ac:dyDescent="0.25">
      <c r="C181"/>
      <c r="D181"/>
      <c r="E181"/>
      <c r="F181"/>
      <c r="G181"/>
      <c r="H181"/>
      <c r="I181"/>
      <c r="J181"/>
      <c r="K181"/>
      <c r="L181"/>
      <c r="M181"/>
    </row>
    <row r="182" spans="3:13" x14ac:dyDescent="0.25">
      <c r="C182"/>
      <c r="D182"/>
      <c r="E182"/>
      <c r="F182"/>
      <c r="G182"/>
      <c r="H182"/>
      <c r="I182"/>
      <c r="J182"/>
      <c r="K182"/>
      <c r="L182"/>
      <c r="M182"/>
    </row>
    <row r="183" spans="3:13" x14ac:dyDescent="0.25">
      <c r="C183"/>
      <c r="D183"/>
      <c r="E183"/>
      <c r="F183"/>
      <c r="G183"/>
      <c r="H183"/>
      <c r="I183"/>
      <c r="J183"/>
      <c r="K183"/>
      <c r="L183"/>
      <c r="M183"/>
    </row>
    <row r="184" spans="3:13" x14ac:dyDescent="0.25">
      <c r="C184"/>
      <c r="D184"/>
      <c r="E184"/>
      <c r="F184"/>
      <c r="G184"/>
      <c r="H184"/>
      <c r="I184"/>
      <c r="J184"/>
      <c r="K184"/>
      <c r="L184"/>
      <c r="M184"/>
    </row>
    <row r="185" spans="3:13" x14ac:dyDescent="0.25">
      <c r="C185"/>
      <c r="D185"/>
      <c r="E185"/>
      <c r="F185"/>
      <c r="G185"/>
      <c r="H185"/>
      <c r="I185"/>
      <c r="J185"/>
      <c r="K185"/>
      <c r="L185"/>
      <c r="M185"/>
    </row>
    <row r="186" spans="3:13" x14ac:dyDescent="0.25">
      <c r="C186"/>
      <c r="D186"/>
      <c r="E186"/>
      <c r="F186"/>
      <c r="G186"/>
      <c r="H186"/>
      <c r="I186"/>
      <c r="J186"/>
      <c r="K186"/>
      <c r="L186"/>
      <c r="M186"/>
    </row>
    <row r="187" spans="3:13" x14ac:dyDescent="0.25">
      <c r="C187"/>
      <c r="D187"/>
      <c r="E187"/>
      <c r="F187"/>
      <c r="G187"/>
      <c r="H187"/>
      <c r="I187"/>
      <c r="J187"/>
      <c r="K187"/>
      <c r="L187"/>
      <c r="M187"/>
    </row>
    <row r="188" spans="3:13" x14ac:dyDescent="0.25">
      <c r="C188"/>
      <c r="D188"/>
      <c r="E188"/>
      <c r="F188"/>
      <c r="G188"/>
      <c r="H188"/>
      <c r="I188"/>
      <c r="J188"/>
      <c r="K188"/>
      <c r="L188"/>
      <c r="M188"/>
    </row>
    <row r="189" spans="3:13" x14ac:dyDescent="0.25">
      <c r="C189"/>
      <c r="D189"/>
      <c r="E189"/>
      <c r="F189"/>
      <c r="G189"/>
      <c r="H189"/>
      <c r="I189"/>
      <c r="J189"/>
      <c r="K189"/>
      <c r="L189"/>
      <c r="M189"/>
    </row>
    <row r="190" spans="3:13" x14ac:dyDescent="0.25">
      <c r="C190"/>
      <c r="D190"/>
      <c r="E190"/>
      <c r="F190"/>
      <c r="G190"/>
      <c r="H190"/>
      <c r="I190"/>
      <c r="J190"/>
      <c r="K190"/>
      <c r="L190"/>
      <c r="M190"/>
    </row>
    <row r="191" spans="3:13" x14ac:dyDescent="0.25">
      <c r="C191"/>
      <c r="D191"/>
      <c r="E191"/>
      <c r="F191"/>
      <c r="G191"/>
      <c r="H191"/>
      <c r="I191"/>
      <c r="J191"/>
      <c r="K191"/>
      <c r="L191"/>
      <c r="M191"/>
    </row>
    <row r="192" spans="3:13" x14ac:dyDescent="0.25">
      <c r="C192"/>
      <c r="D192"/>
      <c r="E192"/>
      <c r="F192"/>
      <c r="G192"/>
      <c r="H192"/>
      <c r="I192"/>
      <c r="J192"/>
      <c r="K192"/>
      <c r="L192"/>
      <c r="M192"/>
    </row>
    <row r="193" spans="3:13" x14ac:dyDescent="0.25">
      <c r="C193"/>
      <c r="D193"/>
      <c r="E193"/>
      <c r="F193"/>
      <c r="G193"/>
      <c r="H193"/>
      <c r="I193"/>
      <c r="J193"/>
      <c r="K193"/>
      <c r="L193"/>
      <c r="M193"/>
    </row>
    <row r="194" spans="3:13" x14ac:dyDescent="0.25">
      <c r="C194"/>
      <c r="D194"/>
      <c r="E194"/>
      <c r="F194"/>
      <c r="G194"/>
      <c r="H194"/>
      <c r="I194"/>
      <c r="J194"/>
      <c r="K194"/>
      <c r="L194"/>
      <c r="M194"/>
    </row>
    <row r="195" spans="3:13" x14ac:dyDescent="0.25">
      <c r="C195"/>
      <c r="D195"/>
      <c r="E195"/>
      <c r="F195"/>
      <c r="G195"/>
      <c r="H195"/>
      <c r="I195"/>
      <c r="J195"/>
      <c r="K195"/>
      <c r="L195"/>
      <c r="M195"/>
    </row>
    <row r="196" spans="3:13" x14ac:dyDescent="0.25">
      <c r="C196"/>
      <c r="D196"/>
      <c r="E196"/>
      <c r="F196"/>
      <c r="G196"/>
      <c r="H196"/>
      <c r="I196"/>
      <c r="J196"/>
      <c r="K196"/>
      <c r="L196"/>
      <c r="M196"/>
    </row>
    <row r="197" spans="3:13" x14ac:dyDescent="0.25">
      <c r="C197"/>
      <c r="D197"/>
      <c r="E197"/>
      <c r="F197"/>
      <c r="G197"/>
      <c r="H197"/>
      <c r="I197"/>
      <c r="J197"/>
      <c r="K197"/>
      <c r="L197"/>
      <c r="M197"/>
    </row>
    <row r="198" spans="3:13" x14ac:dyDescent="0.25">
      <c r="C198"/>
      <c r="D198"/>
      <c r="E198"/>
      <c r="F198"/>
      <c r="G198"/>
      <c r="H198"/>
      <c r="I198"/>
      <c r="J198"/>
      <c r="K198"/>
      <c r="L198"/>
      <c r="M198"/>
    </row>
    <row r="199" spans="3:13" x14ac:dyDescent="0.25">
      <c r="C199"/>
      <c r="D199"/>
      <c r="E199"/>
      <c r="F199"/>
      <c r="G199"/>
      <c r="H199"/>
      <c r="I199"/>
      <c r="J199"/>
      <c r="K199"/>
      <c r="L199"/>
      <c r="M199"/>
    </row>
    <row r="200" spans="3:13" x14ac:dyDescent="0.25">
      <c r="C200"/>
      <c r="D200"/>
      <c r="E200"/>
      <c r="F200"/>
      <c r="G200"/>
      <c r="H200"/>
      <c r="I200"/>
      <c r="J200"/>
      <c r="K200"/>
      <c r="L200"/>
      <c r="M200"/>
    </row>
    <row r="201" spans="3:13" x14ac:dyDescent="0.25">
      <c r="C201"/>
      <c r="D201"/>
      <c r="E201"/>
      <c r="F201"/>
      <c r="G201"/>
      <c r="H201"/>
      <c r="I201"/>
      <c r="J201"/>
      <c r="K201"/>
      <c r="L201"/>
      <c r="M201"/>
    </row>
    <row r="202" spans="3:13" x14ac:dyDescent="0.25">
      <c r="C202"/>
      <c r="D202"/>
      <c r="E202"/>
      <c r="F202"/>
      <c r="G202"/>
      <c r="H202"/>
      <c r="I202"/>
      <c r="J202"/>
      <c r="K202"/>
      <c r="L202"/>
      <c r="M202"/>
    </row>
    <row r="203" spans="3:13" x14ac:dyDescent="0.25">
      <c r="C203"/>
      <c r="D203"/>
      <c r="E203"/>
      <c r="F203"/>
      <c r="G203"/>
      <c r="H203"/>
      <c r="I203"/>
      <c r="J203"/>
      <c r="K203"/>
      <c r="L203"/>
      <c r="M203"/>
    </row>
    <row r="204" spans="3:13" x14ac:dyDescent="0.25">
      <c r="C204"/>
      <c r="D204"/>
      <c r="E204"/>
      <c r="F204"/>
      <c r="G204"/>
      <c r="H204"/>
      <c r="I204"/>
      <c r="J204"/>
      <c r="K204"/>
      <c r="L204"/>
      <c r="M204"/>
    </row>
    <row r="205" spans="3:13" x14ac:dyDescent="0.25">
      <c r="C205"/>
      <c r="D205"/>
      <c r="E205"/>
      <c r="F205"/>
      <c r="G205"/>
      <c r="H205"/>
      <c r="I205"/>
      <c r="J205"/>
      <c r="K205"/>
      <c r="L205"/>
      <c r="M205"/>
    </row>
    <row r="206" spans="3:13" x14ac:dyDescent="0.25">
      <c r="C206"/>
      <c r="D206"/>
      <c r="E206"/>
      <c r="F206"/>
      <c r="G206"/>
      <c r="H206"/>
      <c r="I206"/>
      <c r="J206"/>
      <c r="K206"/>
      <c r="L206"/>
      <c r="M206"/>
    </row>
    <row r="207" spans="3:13" x14ac:dyDescent="0.25">
      <c r="C207"/>
      <c r="D207"/>
      <c r="E207"/>
      <c r="F207"/>
      <c r="G207"/>
      <c r="H207"/>
      <c r="I207"/>
      <c r="J207"/>
      <c r="K207"/>
      <c r="L207"/>
      <c r="M207"/>
    </row>
    <row r="208" spans="3:13" x14ac:dyDescent="0.25">
      <c r="C208"/>
      <c r="D208"/>
      <c r="E208"/>
      <c r="F208"/>
      <c r="G208"/>
      <c r="H208"/>
      <c r="I208"/>
      <c r="J208"/>
      <c r="K208"/>
      <c r="L208"/>
      <c r="M208"/>
    </row>
    <row r="209" spans="3:13" x14ac:dyDescent="0.25">
      <c r="C209"/>
      <c r="D209"/>
      <c r="E209"/>
      <c r="F209"/>
      <c r="G209"/>
      <c r="H209"/>
      <c r="I209"/>
      <c r="J209"/>
      <c r="K209"/>
      <c r="L209"/>
      <c r="M209"/>
    </row>
    <row r="210" spans="3:13" x14ac:dyDescent="0.25">
      <c r="C210"/>
      <c r="D210"/>
      <c r="E210"/>
      <c r="F210"/>
      <c r="G210"/>
      <c r="H210"/>
      <c r="I210"/>
      <c r="J210"/>
      <c r="K210"/>
      <c r="L210"/>
      <c r="M210"/>
    </row>
    <row r="211" spans="3:13" x14ac:dyDescent="0.25">
      <c r="C211"/>
      <c r="D211"/>
      <c r="E211"/>
      <c r="F211"/>
      <c r="G211"/>
      <c r="H211"/>
      <c r="I211"/>
      <c r="J211"/>
      <c r="K211"/>
      <c r="L211"/>
      <c r="M211"/>
    </row>
    <row r="212" spans="3:13" x14ac:dyDescent="0.25">
      <c r="C212"/>
      <c r="D212"/>
      <c r="E212"/>
      <c r="F212"/>
      <c r="G212"/>
      <c r="H212"/>
      <c r="I212"/>
      <c r="J212"/>
      <c r="K212"/>
      <c r="L212"/>
      <c r="M212"/>
    </row>
    <row r="213" spans="3:13" x14ac:dyDescent="0.25">
      <c r="C213"/>
      <c r="D213"/>
      <c r="E213"/>
      <c r="F213"/>
      <c r="G213"/>
      <c r="H213"/>
      <c r="I213"/>
      <c r="J213"/>
      <c r="K213"/>
      <c r="L213"/>
      <c r="M213"/>
    </row>
    <row r="214" spans="3:13" x14ac:dyDescent="0.25">
      <c r="C214"/>
      <c r="D214"/>
      <c r="E214"/>
      <c r="F214"/>
      <c r="G214"/>
      <c r="H214"/>
      <c r="I214"/>
      <c r="J214"/>
      <c r="K214"/>
      <c r="L214"/>
      <c r="M214"/>
    </row>
    <row r="215" spans="3:13" x14ac:dyDescent="0.25">
      <c r="C215"/>
      <c r="D215"/>
      <c r="E215"/>
      <c r="F215"/>
      <c r="G215"/>
      <c r="H215"/>
      <c r="I215"/>
      <c r="J215"/>
      <c r="K215"/>
      <c r="L215"/>
      <c r="M215"/>
    </row>
    <row r="216" spans="3:13" x14ac:dyDescent="0.25">
      <c r="C216"/>
      <c r="D216"/>
      <c r="E216"/>
      <c r="F216"/>
      <c r="G216"/>
      <c r="H216"/>
      <c r="I216"/>
      <c r="J216"/>
      <c r="K216"/>
      <c r="L216"/>
      <c r="M216"/>
    </row>
    <row r="217" spans="3:13" x14ac:dyDescent="0.25">
      <c r="C217"/>
      <c r="D217"/>
      <c r="E217"/>
      <c r="F217"/>
      <c r="G217"/>
      <c r="H217"/>
      <c r="I217"/>
      <c r="J217"/>
      <c r="K217"/>
      <c r="L217"/>
      <c r="M217"/>
    </row>
    <row r="218" spans="3:13" x14ac:dyDescent="0.25">
      <c r="C218"/>
      <c r="D218"/>
      <c r="E218"/>
      <c r="F218"/>
      <c r="G218"/>
      <c r="H218"/>
      <c r="I218"/>
      <c r="J218"/>
      <c r="K218"/>
      <c r="L218"/>
      <c r="M218"/>
    </row>
    <row r="219" spans="3:13" x14ac:dyDescent="0.25">
      <c r="C219"/>
      <c r="D219"/>
      <c r="E219"/>
      <c r="F219"/>
      <c r="G219"/>
      <c r="H219"/>
      <c r="I219"/>
      <c r="J219"/>
      <c r="K219"/>
      <c r="L219"/>
      <c r="M219"/>
    </row>
    <row r="220" spans="3:13" x14ac:dyDescent="0.25">
      <c r="C220"/>
      <c r="D220"/>
      <c r="E220"/>
      <c r="F220"/>
      <c r="G220"/>
      <c r="H220"/>
      <c r="I220"/>
      <c r="J220"/>
      <c r="K220"/>
      <c r="L220"/>
      <c r="M220"/>
    </row>
    <row r="221" spans="3:13" x14ac:dyDescent="0.25">
      <c r="C221"/>
      <c r="D221"/>
      <c r="E221"/>
      <c r="F221"/>
      <c r="G221"/>
      <c r="H221"/>
      <c r="I221"/>
      <c r="J221"/>
      <c r="K221"/>
      <c r="L221"/>
      <c r="M221"/>
    </row>
    <row r="222" spans="3:13" x14ac:dyDescent="0.25">
      <c r="C222"/>
      <c r="D222"/>
      <c r="E222"/>
      <c r="F222"/>
      <c r="G222"/>
      <c r="H222"/>
      <c r="I222"/>
      <c r="J222"/>
      <c r="K222"/>
      <c r="L222"/>
      <c r="M222"/>
    </row>
    <row r="223" spans="3:13" x14ac:dyDescent="0.25">
      <c r="C223"/>
      <c r="D223"/>
      <c r="E223"/>
      <c r="F223"/>
      <c r="G223"/>
      <c r="H223"/>
      <c r="I223"/>
      <c r="J223"/>
      <c r="K223"/>
      <c r="L223"/>
      <c r="M223"/>
    </row>
    <row r="224" spans="3:13" x14ac:dyDescent="0.25">
      <c r="C224"/>
      <c r="D224"/>
      <c r="E224"/>
      <c r="F224"/>
      <c r="G224"/>
      <c r="H224"/>
      <c r="I224"/>
      <c r="J224"/>
      <c r="K224"/>
      <c r="L224"/>
      <c r="M224"/>
    </row>
    <row r="225" spans="3:13" x14ac:dyDescent="0.25">
      <c r="C225"/>
      <c r="D225"/>
      <c r="E225"/>
      <c r="F225"/>
      <c r="G225"/>
      <c r="H225"/>
      <c r="I225"/>
      <c r="J225"/>
      <c r="K225"/>
      <c r="L225"/>
      <c r="M225"/>
    </row>
    <row r="226" spans="3:13" x14ac:dyDescent="0.25">
      <c r="C226"/>
      <c r="D226"/>
      <c r="E226"/>
      <c r="F226"/>
      <c r="G226"/>
      <c r="H226"/>
      <c r="I226"/>
      <c r="J226"/>
      <c r="K226"/>
      <c r="L226"/>
      <c r="M226"/>
    </row>
    <row r="227" spans="3:13" x14ac:dyDescent="0.25">
      <c r="C227"/>
      <c r="D227"/>
      <c r="E227"/>
      <c r="F227"/>
      <c r="G227"/>
      <c r="H227"/>
      <c r="I227"/>
      <c r="J227"/>
      <c r="K227"/>
      <c r="L227"/>
      <c r="M227"/>
    </row>
    <row r="228" spans="3:13" x14ac:dyDescent="0.25">
      <c r="C228"/>
      <c r="D228"/>
      <c r="E228"/>
      <c r="F228"/>
      <c r="G228"/>
      <c r="H228"/>
      <c r="I228"/>
      <c r="J228"/>
      <c r="K228"/>
      <c r="L228"/>
      <c r="M228"/>
    </row>
    <row r="229" spans="3:13" x14ac:dyDescent="0.25">
      <c r="C229"/>
      <c r="D229"/>
      <c r="E229"/>
      <c r="F229"/>
      <c r="G229"/>
      <c r="H229"/>
      <c r="I229"/>
      <c r="J229"/>
      <c r="K229"/>
      <c r="L229"/>
      <c r="M229"/>
    </row>
    <row r="230" spans="3:13" x14ac:dyDescent="0.25">
      <c r="C230"/>
      <c r="D230"/>
      <c r="E230"/>
      <c r="F230"/>
      <c r="G230"/>
      <c r="H230"/>
      <c r="I230"/>
      <c r="J230"/>
      <c r="K230"/>
      <c r="L230"/>
      <c r="M230"/>
    </row>
    <row r="231" spans="3:13" x14ac:dyDescent="0.25">
      <c r="C231"/>
      <c r="D231"/>
      <c r="E231"/>
      <c r="F231"/>
      <c r="G231"/>
      <c r="H231"/>
      <c r="I231"/>
      <c r="J231"/>
      <c r="K231"/>
      <c r="L231"/>
      <c r="M231"/>
    </row>
    <row r="232" spans="3:13" x14ac:dyDescent="0.25">
      <c r="C232"/>
      <c r="D232"/>
      <c r="E232"/>
      <c r="F232"/>
      <c r="G232"/>
      <c r="H232"/>
      <c r="I232"/>
      <c r="J232"/>
      <c r="K232"/>
      <c r="L232"/>
      <c r="M232"/>
    </row>
    <row r="233" spans="3:13" x14ac:dyDescent="0.25">
      <c r="C233"/>
      <c r="D233"/>
      <c r="E233"/>
      <c r="F233"/>
      <c r="G233"/>
      <c r="H233"/>
      <c r="I233"/>
      <c r="J233"/>
      <c r="K233"/>
      <c r="L233"/>
      <c r="M233"/>
    </row>
    <row r="234" spans="3:13" x14ac:dyDescent="0.25">
      <c r="C234"/>
      <c r="D234"/>
      <c r="E234"/>
      <c r="F234"/>
      <c r="G234"/>
      <c r="H234"/>
      <c r="I234"/>
      <c r="J234"/>
      <c r="K234"/>
      <c r="L234"/>
      <c r="M234"/>
    </row>
    <row r="235" spans="3:13" x14ac:dyDescent="0.25">
      <c r="C235"/>
      <c r="D235"/>
      <c r="E235"/>
      <c r="F235"/>
      <c r="G235"/>
      <c r="H235"/>
      <c r="I235"/>
      <c r="J235"/>
      <c r="K235"/>
      <c r="L235"/>
      <c r="M235"/>
    </row>
    <row r="236" spans="3:13" x14ac:dyDescent="0.25">
      <c r="C236"/>
      <c r="D236"/>
      <c r="E236"/>
      <c r="F236"/>
      <c r="G236"/>
      <c r="H236"/>
      <c r="I236"/>
      <c r="J236"/>
      <c r="K236"/>
      <c r="L236"/>
      <c r="M236"/>
    </row>
    <row r="237" spans="3:13" x14ac:dyDescent="0.25">
      <c r="C237"/>
      <c r="D237"/>
      <c r="E237"/>
      <c r="F237"/>
      <c r="G237"/>
      <c r="H237"/>
      <c r="I237"/>
      <c r="J237"/>
      <c r="K237"/>
      <c r="L237"/>
      <c r="M237"/>
    </row>
    <row r="238" spans="3:13" x14ac:dyDescent="0.25">
      <c r="C238"/>
      <c r="D238"/>
      <c r="E238"/>
      <c r="F238"/>
      <c r="G238"/>
      <c r="H238"/>
      <c r="I238"/>
      <c r="J238"/>
      <c r="K238"/>
      <c r="L238"/>
      <c r="M238"/>
    </row>
    <row r="239" spans="3:13" x14ac:dyDescent="0.25">
      <c r="C239"/>
      <c r="D239"/>
      <c r="E239"/>
      <c r="F239"/>
      <c r="G239"/>
      <c r="H239"/>
      <c r="I239"/>
      <c r="J239"/>
      <c r="K239"/>
      <c r="L239"/>
      <c r="M239"/>
    </row>
    <row r="240" spans="3:13" x14ac:dyDescent="0.25">
      <c r="C240"/>
      <c r="D240"/>
      <c r="E240"/>
      <c r="F240"/>
      <c r="G240"/>
      <c r="H240"/>
      <c r="I240"/>
      <c r="J240"/>
      <c r="K240"/>
      <c r="L240"/>
      <c r="M240"/>
    </row>
    <row r="241" spans="3:13" x14ac:dyDescent="0.25">
      <c r="C241"/>
      <c r="D241"/>
      <c r="E241"/>
      <c r="F241"/>
      <c r="G241"/>
      <c r="H241"/>
      <c r="I241"/>
      <c r="J241"/>
      <c r="K241"/>
      <c r="L241"/>
      <c r="M241"/>
    </row>
    <row r="242" spans="3:13" x14ac:dyDescent="0.25">
      <c r="C242"/>
      <c r="D242"/>
      <c r="E242"/>
      <c r="F242"/>
      <c r="G242"/>
      <c r="H242"/>
      <c r="I242"/>
      <c r="J242"/>
      <c r="K242"/>
      <c r="L242"/>
      <c r="M242"/>
    </row>
    <row r="243" spans="3:13" x14ac:dyDescent="0.25">
      <c r="C243"/>
      <c r="D243"/>
      <c r="E243"/>
      <c r="F243"/>
      <c r="G243"/>
      <c r="H243"/>
      <c r="I243"/>
      <c r="J243"/>
      <c r="K243"/>
      <c r="L243"/>
      <c r="M243"/>
    </row>
    <row r="244" spans="3:13" x14ac:dyDescent="0.25">
      <c r="C244"/>
      <c r="D244"/>
      <c r="E244"/>
      <c r="F244"/>
      <c r="G244"/>
      <c r="H244"/>
      <c r="I244"/>
      <c r="J244"/>
      <c r="K244"/>
      <c r="L244"/>
      <c r="M244"/>
    </row>
    <row r="245" spans="3:13" x14ac:dyDescent="0.25">
      <c r="C245"/>
      <c r="D245"/>
      <c r="E245"/>
      <c r="F245"/>
      <c r="G245"/>
      <c r="H245"/>
      <c r="I245"/>
      <c r="J245"/>
      <c r="K245"/>
      <c r="L245"/>
      <c r="M245"/>
    </row>
    <row r="246" spans="3:13" x14ac:dyDescent="0.25">
      <c r="C246"/>
      <c r="D246"/>
      <c r="E246"/>
      <c r="F246"/>
      <c r="G246"/>
      <c r="H246"/>
      <c r="I246"/>
      <c r="J246"/>
      <c r="K246"/>
      <c r="L246"/>
      <c r="M246"/>
    </row>
    <row r="247" spans="3:13" x14ac:dyDescent="0.25">
      <c r="C247"/>
      <c r="D247"/>
      <c r="E247"/>
      <c r="F247"/>
      <c r="G247"/>
      <c r="H247"/>
      <c r="I247"/>
      <c r="J247"/>
      <c r="K247"/>
      <c r="L247"/>
      <c r="M247"/>
    </row>
    <row r="248" spans="3:13" x14ac:dyDescent="0.25">
      <c r="C248"/>
      <c r="D248"/>
      <c r="E248"/>
      <c r="F248"/>
      <c r="G248"/>
      <c r="H248"/>
      <c r="I248"/>
      <c r="J248"/>
      <c r="K248"/>
      <c r="L248"/>
      <c r="M248"/>
    </row>
    <row r="249" spans="3:13" x14ac:dyDescent="0.25">
      <c r="C249"/>
      <c r="D249"/>
      <c r="E249"/>
      <c r="F249"/>
      <c r="G249"/>
      <c r="H249"/>
      <c r="I249"/>
      <c r="J249"/>
      <c r="K249"/>
      <c r="L249"/>
      <c r="M249"/>
    </row>
    <row r="250" spans="3:13" x14ac:dyDescent="0.25">
      <c r="C250"/>
      <c r="D250"/>
      <c r="E250"/>
      <c r="F250"/>
      <c r="G250"/>
      <c r="H250"/>
      <c r="I250"/>
      <c r="J250"/>
      <c r="K250"/>
      <c r="L250"/>
      <c r="M250"/>
    </row>
    <row r="251" spans="3:13" x14ac:dyDescent="0.25">
      <c r="C251"/>
      <c r="D251"/>
      <c r="E251"/>
      <c r="F251"/>
      <c r="G251"/>
      <c r="H251"/>
      <c r="I251"/>
      <c r="J251"/>
      <c r="K251"/>
      <c r="L251"/>
      <c r="M251"/>
    </row>
    <row r="252" spans="3:13" x14ac:dyDescent="0.25">
      <c r="C252"/>
      <c r="D252"/>
      <c r="E252"/>
      <c r="F252"/>
      <c r="G252"/>
      <c r="H252"/>
      <c r="I252"/>
      <c r="J252"/>
      <c r="K252"/>
      <c r="L252"/>
      <c r="M252"/>
    </row>
    <row r="253" spans="3:13" x14ac:dyDescent="0.25">
      <c r="C253"/>
      <c r="D253"/>
      <c r="E253"/>
      <c r="F253"/>
      <c r="G253"/>
      <c r="H253"/>
      <c r="I253"/>
      <c r="J253"/>
      <c r="K253"/>
      <c r="L253"/>
      <c r="M253"/>
    </row>
    <row r="254" spans="3:13" x14ac:dyDescent="0.25">
      <c r="C254"/>
      <c r="D254"/>
      <c r="E254"/>
      <c r="F254"/>
      <c r="G254"/>
      <c r="H254"/>
      <c r="I254"/>
      <c r="J254"/>
      <c r="K254"/>
      <c r="L254"/>
      <c r="M254"/>
    </row>
    <row r="255" spans="3:13" x14ac:dyDescent="0.25">
      <c r="C255"/>
      <c r="D255"/>
      <c r="E255"/>
      <c r="F255"/>
      <c r="G255"/>
      <c r="H255"/>
      <c r="I255"/>
      <c r="J255"/>
      <c r="K255"/>
      <c r="L255"/>
      <c r="M255"/>
    </row>
    <row r="256" spans="3:13" x14ac:dyDescent="0.25">
      <c r="C256"/>
      <c r="D256"/>
      <c r="E256"/>
      <c r="F256"/>
      <c r="G256"/>
      <c r="H256"/>
      <c r="I256"/>
      <c r="J256"/>
      <c r="K256"/>
      <c r="L256"/>
      <c r="M256"/>
    </row>
    <row r="257" spans="3:13" x14ac:dyDescent="0.25">
      <c r="C257"/>
      <c r="D257"/>
      <c r="E257"/>
      <c r="F257"/>
      <c r="G257"/>
      <c r="H257"/>
      <c r="I257"/>
      <c r="J257"/>
      <c r="K257"/>
      <c r="L257"/>
      <c r="M257"/>
    </row>
    <row r="258" spans="3:13" x14ac:dyDescent="0.25">
      <c r="C258"/>
      <c r="D258"/>
      <c r="E258"/>
      <c r="F258"/>
      <c r="G258"/>
      <c r="H258"/>
      <c r="I258"/>
      <c r="J258"/>
      <c r="K258"/>
      <c r="L258"/>
      <c r="M258"/>
    </row>
    <row r="259" spans="3:13" x14ac:dyDescent="0.25">
      <c r="C259"/>
      <c r="D259"/>
      <c r="E259"/>
      <c r="F259"/>
      <c r="G259"/>
      <c r="H259"/>
      <c r="I259"/>
      <c r="J259"/>
      <c r="K259"/>
      <c r="L259"/>
      <c r="M259"/>
    </row>
    <row r="260" spans="3:13" x14ac:dyDescent="0.25">
      <c r="C260"/>
      <c r="D260"/>
      <c r="E260"/>
      <c r="F260"/>
      <c r="G260"/>
      <c r="H260"/>
      <c r="I260"/>
      <c r="J260"/>
      <c r="K260"/>
      <c r="L260"/>
      <c r="M260"/>
    </row>
  </sheetData>
  <pageMargins left="0.7" right="0.7" top="0.75" bottom="0.75" header="0.3" footer="0.3"/>
  <pageSetup paperSize="5" scale="70" fitToHeight="0" orientation="landscape" verticalDpi="1200" r:id="rId2"/>
  <headerFooter>
    <oddFooter>&amp;LFUND &amp;A&amp;CPage &amp;P of &amp;N&amp;RPrinted: &amp;D at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6"/>
  <sheetViews>
    <sheetView topLeftCell="B431" zoomScaleNormal="100" workbookViewId="0">
      <selection activeCell="A624" sqref="A624:XFD625"/>
    </sheetView>
  </sheetViews>
  <sheetFormatPr defaultRowHeight="15" x14ac:dyDescent="0.25"/>
  <cols>
    <col min="1" max="1" width="60.28515625" style="11" bestFit="1" customWidth="1"/>
    <col min="2" max="2" width="18.42578125" style="11" bestFit="1" customWidth="1"/>
    <col min="3" max="10" width="16.140625" style="11" customWidth="1"/>
    <col min="11" max="11" width="12.7109375" style="11" bestFit="1" customWidth="1"/>
    <col min="12" max="13" width="10.7109375" style="11" bestFit="1" customWidth="1"/>
    <col min="14" max="15" width="11.42578125" style="11" bestFit="1" customWidth="1"/>
    <col min="16" max="17" width="10.140625" style="11" bestFit="1" customWidth="1"/>
    <col min="18" max="18" width="10.42578125" style="11" customWidth="1"/>
    <col min="19" max="19" width="9.7109375" style="11" bestFit="1" customWidth="1"/>
    <col min="20" max="21" width="14.140625" style="11" bestFit="1" customWidth="1"/>
    <col min="22" max="22" width="11.7109375" style="11" bestFit="1" customWidth="1"/>
    <col min="23" max="23" width="13.7109375" style="11" bestFit="1" customWidth="1"/>
    <col min="24" max="25" width="8.7109375" style="11" bestFit="1" customWidth="1"/>
    <col min="26" max="26" width="12.7109375" style="11" bestFit="1" customWidth="1"/>
    <col min="27" max="27" width="9.7109375" style="11" bestFit="1" customWidth="1"/>
    <col min="28" max="28" width="10.140625" style="11" bestFit="1" customWidth="1"/>
    <col min="29" max="29" width="13.7109375" style="11" bestFit="1" customWidth="1"/>
    <col min="30" max="30" width="8.7109375" style="11" bestFit="1" customWidth="1"/>
    <col min="31" max="31" width="12.5703125" style="11" bestFit="1" customWidth="1"/>
    <col min="32" max="32" width="10.140625" style="11" bestFit="1" customWidth="1"/>
    <col min="33" max="33" width="8.7109375" style="11" bestFit="1" customWidth="1"/>
    <col min="34" max="34" width="12.5703125" style="11" bestFit="1" customWidth="1"/>
    <col min="35" max="36" width="11.140625" style="11" bestFit="1" customWidth="1"/>
    <col min="37" max="37" width="10.42578125" style="11" bestFit="1" customWidth="1"/>
    <col min="38" max="38" width="11.140625" style="11" bestFit="1" customWidth="1"/>
    <col min="39" max="39" width="12.5703125" style="11" bestFit="1" customWidth="1"/>
    <col min="40" max="40" width="10.140625" style="11" bestFit="1" customWidth="1"/>
    <col min="41" max="41" width="11.140625" style="11" bestFit="1" customWidth="1"/>
    <col min="42" max="42" width="8.7109375" style="11" bestFit="1" customWidth="1"/>
    <col min="43" max="43" width="11.140625" style="11" bestFit="1" customWidth="1"/>
    <col min="44" max="44" width="14.140625" style="11" bestFit="1" customWidth="1"/>
    <col min="45" max="45" width="44.28515625" style="11" bestFit="1" customWidth="1"/>
    <col min="46" max="46" width="38.7109375" style="11" bestFit="1" customWidth="1"/>
    <col min="47" max="47" width="34.28515625" style="11" bestFit="1" customWidth="1"/>
    <col min="48" max="48" width="47.7109375" style="11" bestFit="1" customWidth="1"/>
    <col min="49" max="49" width="42.140625" style="11" bestFit="1" customWidth="1"/>
    <col min="50" max="50" width="34.7109375" style="11" bestFit="1" customWidth="1"/>
    <col min="51" max="51" width="33.140625" style="11" bestFit="1" customWidth="1"/>
    <col min="52" max="52" width="44.140625" style="11" bestFit="1" customWidth="1"/>
    <col min="53" max="53" width="39" style="11" bestFit="1" customWidth="1"/>
    <col min="54" max="54" width="36" style="11" bestFit="1" customWidth="1"/>
    <col min="55" max="55" width="48.7109375" style="11" bestFit="1" customWidth="1"/>
    <col min="56" max="56" width="35.42578125" style="11" bestFit="1" customWidth="1"/>
    <col min="57" max="57" width="52.5703125" style="11" bestFit="1" customWidth="1"/>
    <col min="58" max="58" width="42.28515625" style="11" bestFit="1" customWidth="1"/>
    <col min="59" max="59" width="48.140625" style="11" bestFit="1" customWidth="1"/>
    <col min="60" max="60" width="54.7109375" style="11" bestFit="1" customWidth="1"/>
    <col min="61" max="61" width="36.5703125" style="11" bestFit="1" customWidth="1"/>
    <col min="62" max="62" width="45.28515625" style="11" bestFit="1" customWidth="1"/>
    <col min="63" max="63" width="49.7109375" style="11" bestFit="1" customWidth="1"/>
    <col min="64" max="64" width="27.85546875" style="11" bestFit="1" customWidth="1"/>
    <col min="65" max="65" width="38.28515625" style="11" bestFit="1" customWidth="1"/>
    <col min="66" max="66" width="29.140625" style="11" bestFit="1" customWidth="1"/>
    <col min="67" max="67" width="35.28515625" style="11" bestFit="1" customWidth="1"/>
    <col min="68" max="68" width="40.7109375" style="11" bestFit="1" customWidth="1"/>
    <col min="69" max="69" width="39.28515625" style="11" bestFit="1" customWidth="1"/>
    <col min="70" max="70" width="39.7109375" style="11" bestFit="1" customWidth="1"/>
    <col min="71" max="71" width="43.42578125" style="11" bestFit="1" customWidth="1"/>
    <col min="72" max="72" width="30.5703125" style="11" bestFit="1" customWidth="1"/>
    <col min="73" max="73" width="48.28515625" style="11" bestFit="1" customWidth="1"/>
    <col min="74" max="74" width="44" style="11" bestFit="1" customWidth="1"/>
    <col min="75" max="75" width="29.5703125" style="11" bestFit="1" customWidth="1"/>
    <col min="76" max="76" width="43.140625" style="11" bestFit="1" customWidth="1"/>
    <col min="77" max="77" width="51.28515625" style="11" bestFit="1" customWidth="1"/>
    <col min="78" max="78" width="48.28515625" style="11" bestFit="1" customWidth="1"/>
    <col min="79" max="79" width="35.140625" style="11" bestFit="1" customWidth="1"/>
    <col min="80" max="80" width="42" style="11" bestFit="1" customWidth="1"/>
    <col min="81" max="81" width="45.5703125" style="11" bestFit="1" customWidth="1"/>
    <col min="82" max="82" width="49.42578125" style="11" bestFit="1" customWidth="1"/>
    <col min="83" max="83" width="42" style="11" bestFit="1" customWidth="1"/>
    <col min="84" max="84" width="40.42578125" style="11" bestFit="1" customWidth="1"/>
    <col min="85" max="85" width="43.7109375" style="11" bestFit="1" customWidth="1"/>
    <col min="86" max="86" width="40.5703125" style="11" bestFit="1" customWidth="1"/>
    <col min="87" max="87" width="39.28515625" style="11" bestFit="1" customWidth="1"/>
    <col min="88" max="88" width="46.85546875" style="11" bestFit="1" customWidth="1"/>
    <col min="89" max="89" width="41.28515625" style="11" bestFit="1" customWidth="1"/>
    <col min="90" max="90" width="37.5703125" style="11" bestFit="1" customWidth="1"/>
    <col min="91" max="91" width="42.5703125" style="11" bestFit="1" customWidth="1"/>
    <col min="92" max="92" width="39.140625" style="11" bestFit="1" customWidth="1"/>
    <col min="93" max="93" width="44.140625" style="11" bestFit="1" customWidth="1"/>
    <col min="94" max="94" width="50" style="11" bestFit="1" customWidth="1"/>
    <col min="95" max="95" width="52.140625" style="11" bestFit="1" customWidth="1"/>
    <col min="96" max="96" width="54.28515625" style="11" bestFit="1" customWidth="1"/>
    <col min="97" max="97" width="53.28515625" style="11" bestFit="1" customWidth="1"/>
    <col min="98" max="98" width="36.28515625" style="11" bestFit="1" customWidth="1"/>
    <col min="99" max="99" width="52.7109375" style="11" bestFit="1" customWidth="1"/>
    <col min="100" max="100" width="52.28515625" style="11" bestFit="1" customWidth="1"/>
    <col min="101" max="101" width="50.7109375" style="11" bestFit="1" customWidth="1"/>
    <col min="102" max="102" width="51.85546875" style="11" bestFit="1" customWidth="1"/>
    <col min="103" max="103" width="49.140625" style="11" bestFit="1" customWidth="1"/>
    <col min="104" max="104" width="41.28515625" style="11" bestFit="1" customWidth="1"/>
    <col min="105" max="105" width="48.7109375" style="11" bestFit="1" customWidth="1"/>
    <col min="106" max="106" width="50.7109375" style="11" bestFit="1" customWidth="1"/>
    <col min="107" max="107" width="44" style="11" bestFit="1" customWidth="1"/>
    <col min="108" max="109" width="42.28515625" style="11" bestFit="1" customWidth="1"/>
    <col min="110" max="110" width="62.28515625" style="11" bestFit="1" customWidth="1"/>
    <col min="111" max="111" width="33.7109375" style="11" bestFit="1" customWidth="1"/>
    <col min="112" max="112" width="28.28515625" style="11" bestFit="1" customWidth="1"/>
    <col min="113" max="113" width="42.5703125" style="11" bestFit="1" customWidth="1"/>
    <col min="114" max="114" width="50.85546875" style="11" bestFit="1" customWidth="1"/>
    <col min="115" max="115" width="53.5703125" style="11" bestFit="1" customWidth="1"/>
    <col min="116" max="116" width="46.140625" style="11" bestFit="1" customWidth="1"/>
    <col min="117" max="117" width="53.7109375" style="11" bestFit="1" customWidth="1"/>
    <col min="118" max="118" width="49" style="11" bestFit="1" customWidth="1"/>
    <col min="119" max="119" width="36.140625" style="11" bestFit="1" customWidth="1"/>
    <col min="120" max="120" width="37.85546875" style="11" bestFit="1" customWidth="1"/>
    <col min="121" max="121" width="39.140625" style="11" bestFit="1" customWidth="1"/>
    <col min="122" max="122" width="37.28515625" style="11" bestFit="1" customWidth="1"/>
    <col min="123" max="123" width="59" style="11" bestFit="1" customWidth="1"/>
    <col min="124" max="124" width="27.28515625" style="11" bestFit="1" customWidth="1"/>
    <col min="125" max="125" width="42.42578125" style="11" bestFit="1" customWidth="1"/>
    <col min="126" max="126" width="42.7109375" style="11" bestFit="1" customWidth="1"/>
    <col min="127" max="127" width="52.28515625" style="11" bestFit="1" customWidth="1"/>
    <col min="128" max="128" width="37.42578125" style="11" bestFit="1" customWidth="1"/>
    <col min="129" max="129" width="39.5703125" style="11" bestFit="1" customWidth="1"/>
    <col min="130" max="130" width="36.5703125" style="11" bestFit="1" customWidth="1"/>
    <col min="131" max="131" width="14.140625" style="11" bestFit="1" customWidth="1"/>
    <col min="132" max="16384" width="9.140625" style="11"/>
  </cols>
  <sheetData>
    <row r="1" spans="1:11" ht="33" customHeight="1" x14ac:dyDescent="0.25">
      <c r="A1" s="9" t="s">
        <v>1</v>
      </c>
      <c r="B1" s="10" t="s" vm="4">
        <v>100</v>
      </c>
    </row>
    <row r="2" spans="1:11" x14ac:dyDescent="0.25">
      <c r="A2" s="9" t="s">
        <v>2</v>
      </c>
      <c r="B2" s="11" t="s" vm="1">
        <v>3</v>
      </c>
    </row>
    <row r="3" spans="1:11" x14ac:dyDescent="0.25">
      <c r="A3" s="9" t="s">
        <v>4</v>
      </c>
      <c r="B3" s="11" t="s" vm="2">
        <v>5</v>
      </c>
    </row>
    <row r="4" spans="1:11" x14ac:dyDescent="0.25">
      <c r="A4" s="9" t="s">
        <v>6</v>
      </c>
      <c r="B4" s="11" t="s" vm="3">
        <v>7</v>
      </c>
    </row>
    <row r="6" spans="1:11" x14ac:dyDescent="0.25">
      <c r="A6" s="9" t="s">
        <v>8</v>
      </c>
      <c r="B6" s="12" t="s">
        <v>742</v>
      </c>
      <c r="C6" s="13"/>
      <c r="D6" s="13"/>
      <c r="E6" s="13"/>
      <c r="F6" s="13"/>
      <c r="G6" s="13"/>
      <c r="H6" s="13"/>
      <c r="I6" s="13"/>
      <c r="J6" s="13"/>
      <c r="K6" s="13"/>
    </row>
    <row r="7" spans="1:11" ht="30" customHeight="1" x14ac:dyDescent="0.25">
      <c r="A7" s="9" t="s">
        <v>205</v>
      </c>
      <c r="B7" s="20" t="s">
        <v>17</v>
      </c>
      <c r="C7" s="20" t="s">
        <v>16</v>
      </c>
      <c r="D7" s="20" t="s">
        <v>15</v>
      </c>
      <c r="E7" s="20" t="s">
        <v>14</v>
      </c>
      <c r="F7" s="20" t="s">
        <v>13</v>
      </c>
      <c r="G7" s="20" t="s">
        <v>12</v>
      </c>
      <c r="H7" s="20" t="s">
        <v>11</v>
      </c>
      <c r="I7" s="20" t="s">
        <v>10</v>
      </c>
      <c r="J7" s="20" t="s">
        <v>0</v>
      </c>
      <c r="K7" s="20" t="s">
        <v>9</v>
      </c>
    </row>
    <row r="8" spans="1:11" hidden="1" x14ac:dyDescent="0.25">
      <c r="A8" s="14" t="s">
        <v>107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4.2632564145606011E-14</v>
      </c>
      <c r="I8" s="34"/>
      <c r="J8" s="34"/>
      <c r="K8" s="33">
        <v>4.2632564145606011E-14</v>
      </c>
    </row>
    <row r="9" spans="1:11" hidden="1" x14ac:dyDescent="0.25">
      <c r="A9" s="35"/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4.2632564145606011E-14</v>
      </c>
      <c r="I9" s="36"/>
      <c r="J9" s="36"/>
      <c r="K9" s="19">
        <v>4.2632564145606011E-14</v>
      </c>
    </row>
    <row r="10" spans="1:11" x14ac:dyDescent="0.25">
      <c r="A10" s="14" t="s">
        <v>20</v>
      </c>
      <c r="B10" s="33">
        <v>166894.12</v>
      </c>
      <c r="C10" s="33">
        <v>365784.72000000003</v>
      </c>
      <c r="D10" s="33">
        <v>265610.73</v>
      </c>
      <c r="E10" s="33">
        <v>737955.73</v>
      </c>
      <c r="F10" s="33">
        <v>333076.42000000004</v>
      </c>
      <c r="G10" s="33">
        <v>511686.08999999997</v>
      </c>
      <c r="H10" s="33">
        <v>232607.65999999997</v>
      </c>
      <c r="I10" s="33">
        <v>526491.56000000006</v>
      </c>
      <c r="J10" s="33">
        <v>733457.19</v>
      </c>
      <c r="K10" s="33">
        <v>3873564.2200000007</v>
      </c>
    </row>
    <row r="11" spans="1:11" x14ac:dyDescent="0.25">
      <c r="A11" s="35" t="s">
        <v>883</v>
      </c>
      <c r="B11" s="41"/>
      <c r="C11" s="42">
        <v>56450</v>
      </c>
      <c r="D11" s="42">
        <v>35590.460000000006</v>
      </c>
      <c r="E11" s="42">
        <v>13420.22</v>
      </c>
      <c r="F11" s="42">
        <v>70989.39</v>
      </c>
      <c r="G11" s="42">
        <v>355156.29</v>
      </c>
      <c r="H11" s="42">
        <v>140298.51999999999</v>
      </c>
      <c r="I11" s="42">
        <v>185262.94999999998</v>
      </c>
      <c r="J11" s="42">
        <v>282943.99000000005</v>
      </c>
      <c r="K11" s="44">
        <v>1140111.8199999998</v>
      </c>
    </row>
    <row r="12" spans="1:11" x14ac:dyDescent="0.25">
      <c r="A12" s="35" t="s">
        <v>884</v>
      </c>
      <c r="B12" s="45">
        <v>166813.12</v>
      </c>
      <c r="C12" s="42">
        <v>309334.72000000003</v>
      </c>
      <c r="D12" s="42">
        <v>175200.03</v>
      </c>
      <c r="E12" s="42">
        <v>674282.91</v>
      </c>
      <c r="F12" s="42">
        <v>262087.03000000003</v>
      </c>
      <c r="G12" s="42">
        <v>156529.80000000002</v>
      </c>
      <c r="H12" s="42">
        <v>92309.14</v>
      </c>
      <c r="I12" s="42">
        <v>341228.61000000004</v>
      </c>
      <c r="J12" s="42">
        <v>450513.19999999995</v>
      </c>
      <c r="K12" s="44">
        <v>2628298.56</v>
      </c>
    </row>
    <row r="13" spans="1:11" x14ac:dyDescent="0.25">
      <c r="A13" s="35" t="s">
        <v>788</v>
      </c>
      <c r="B13" s="45">
        <v>81</v>
      </c>
      <c r="C13" s="42">
        <v>0</v>
      </c>
      <c r="D13" s="42">
        <v>54820.24</v>
      </c>
      <c r="E13" s="42">
        <v>50252.6</v>
      </c>
      <c r="F13" s="42">
        <v>0</v>
      </c>
      <c r="G13" s="43"/>
      <c r="H13" s="43"/>
      <c r="I13" s="43"/>
      <c r="J13" s="43"/>
      <c r="K13" s="44">
        <v>105153.84</v>
      </c>
    </row>
    <row r="14" spans="1:11" x14ac:dyDescent="0.25">
      <c r="A14" s="14" t="s">
        <v>21</v>
      </c>
      <c r="B14" s="33">
        <v>28504.7</v>
      </c>
      <c r="C14" s="33">
        <v>30821.940000000002</v>
      </c>
      <c r="D14" s="33">
        <v>83979.1</v>
      </c>
      <c r="E14" s="33">
        <v>451797.68999999994</v>
      </c>
      <c r="F14" s="33">
        <v>272947.14</v>
      </c>
      <c r="G14" s="33">
        <v>216077.39</v>
      </c>
      <c r="H14" s="33">
        <v>401312.5500000001</v>
      </c>
      <c r="I14" s="33">
        <v>237473.86000000002</v>
      </c>
      <c r="J14" s="33">
        <v>70453.36</v>
      </c>
      <c r="K14" s="33">
        <v>1793367.73</v>
      </c>
    </row>
    <row r="15" spans="1:11" x14ac:dyDescent="0.25">
      <c r="A15" s="35" t="s">
        <v>885</v>
      </c>
      <c r="B15" s="41"/>
      <c r="C15" s="43"/>
      <c r="D15" s="43"/>
      <c r="E15" s="42">
        <v>150000</v>
      </c>
      <c r="F15" s="42">
        <v>11028.64</v>
      </c>
      <c r="G15" s="42">
        <v>54852.630000000005</v>
      </c>
      <c r="H15" s="42">
        <v>93054.83</v>
      </c>
      <c r="I15" s="42">
        <v>62134.090000000004</v>
      </c>
      <c r="J15" s="42">
        <v>1118.5800000000002</v>
      </c>
      <c r="K15" s="44">
        <v>372188.77</v>
      </c>
    </row>
    <row r="16" spans="1:11" x14ac:dyDescent="0.25">
      <c r="A16" s="35" t="s">
        <v>886</v>
      </c>
      <c r="B16" s="41"/>
      <c r="C16" s="43"/>
      <c r="D16" s="43"/>
      <c r="E16" s="42">
        <v>12087.44</v>
      </c>
      <c r="F16" s="43"/>
      <c r="G16" s="42">
        <v>5603.2</v>
      </c>
      <c r="H16" s="43"/>
      <c r="I16" s="43"/>
      <c r="J16" s="43"/>
      <c r="K16" s="44">
        <v>17690.64</v>
      </c>
    </row>
    <row r="17" spans="1:11" x14ac:dyDescent="0.25">
      <c r="A17" s="35" t="s">
        <v>887</v>
      </c>
      <c r="B17" s="45">
        <v>28504.7</v>
      </c>
      <c r="C17" s="42">
        <v>29463.200000000001</v>
      </c>
      <c r="D17" s="42">
        <v>47836.600000000006</v>
      </c>
      <c r="E17" s="42">
        <v>242834.27999999997</v>
      </c>
      <c r="F17" s="42">
        <v>233418.5</v>
      </c>
      <c r="G17" s="42">
        <v>155560.88</v>
      </c>
      <c r="H17" s="42">
        <v>279818.40000000008</v>
      </c>
      <c r="I17" s="42">
        <v>175339.77000000002</v>
      </c>
      <c r="J17" s="42">
        <v>29334.780000000002</v>
      </c>
      <c r="K17" s="44">
        <v>1222111.1100000001</v>
      </c>
    </row>
    <row r="18" spans="1:11" x14ac:dyDescent="0.25">
      <c r="A18" s="35" t="s">
        <v>788</v>
      </c>
      <c r="B18" s="45">
        <v>0</v>
      </c>
      <c r="C18" s="42">
        <v>1358.74</v>
      </c>
      <c r="D18" s="42">
        <v>0</v>
      </c>
      <c r="E18" s="42">
        <v>318.47000000000003</v>
      </c>
      <c r="F18" s="43"/>
      <c r="G18" s="43"/>
      <c r="H18" s="43"/>
      <c r="I18" s="43"/>
      <c r="J18" s="43"/>
      <c r="K18" s="44">
        <v>1677.21</v>
      </c>
    </row>
    <row r="19" spans="1:11" x14ac:dyDescent="0.25">
      <c r="A19" s="35" t="s">
        <v>775</v>
      </c>
      <c r="B19" s="41"/>
      <c r="C19" s="43"/>
      <c r="D19" s="42">
        <v>21200</v>
      </c>
      <c r="E19" s="43"/>
      <c r="F19" s="43"/>
      <c r="G19" s="43"/>
      <c r="H19" s="43"/>
      <c r="I19" s="43"/>
      <c r="J19" s="43"/>
      <c r="K19" s="44">
        <v>21200</v>
      </c>
    </row>
    <row r="20" spans="1:11" x14ac:dyDescent="0.25">
      <c r="A20" s="35" t="s">
        <v>761</v>
      </c>
      <c r="B20" s="41"/>
      <c r="C20" s="43"/>
      <c r="D20" s="42">
        <v>13442.500000000002</v>
      </c>
      <c r="E20" s="42">
        <v>15057.5</v>
      </c>
      <c r="F20" s="43"/>
      <c r="G20" s="43"/>
      <c r="H20" s="43"/>
      <c r="I20" s="43"/>
      <c r="J20" s="43"/>
      <c r="K20" s="44">
        <v>28500</v>
      </c>
    </row>
    <row r="21" spans="1:11" x14ac:dyDescent="0.25">
      <c r="A21" s="35" t="s">
        <v>776</v>
      </c>
      <c r="B21" s="41"/>
      <c r="C21" s="43"/>
      <c r="D21" s="42">
        <v>1500</v>
      </c>
      <c r="E21" s="42">
        <v>1500</v>
      </c>
      <c r="F21" s="42">
        <v>27000</v>
      </c>
      <c r="G21" s="43"/>
      <c r="H21" s="43"/>
      <c r="I21" s="43"/>
      <c r="J21" s="43"/>
      <c r="K21" s="44">
        <v>30000</v>
      </c>
    </row>
    <row r="22" spans="1:11" x14ac:dyDescent="0.25">
      <c r="A22" s="35" t="s">
        <v>777</v>
      </c>
      <c r="B22" s="41"/>
      <c r="C22" s="43"/>
      <c r="D22" s="43"/>
      <c r="E22" s="42">
        <v>30000</v>
      </c>
      <c r="F22" s="42">
        <v>0</v>
      </c>
      <c r="G22" s="43"/>
      <c r="H22" s="43"/>
      <c r="I22" s="43"/>
      <c r="J22" s="43"/>
      <c r="K22" s="44">
        <v>30000</v>
      </c>
    </row>
    <row r="23" spans="1:11" x14ac:dyDescent="0.25">
      <c r="A23" s="35" t="s">
        <v>814</v>
      </c>
      <c r="B23" s="41"/>
      <c r="C23" s="43"/>
      <c r="D23" s="43"/>
      <c r="E23" s="43"/>
      <c r="F23" s="42">
        <v>1500</v>
      </c>
      <c r="G23" s="42">
        <v>60.68</v>
      </c>
      <c r="H23" s="42">
        <v>28439.32</v>
      </c>
      <c r="I23" s="43"/>
      <c r="J23" s="43"/>
      <c r="K23" s="44">
        <v>30000</v>
      </c>
    </row>
    <row r="24" spans="1:11" x14ac:dyDescent="0.25">
      <c r="A24" s="35" t="s">
        <v>802</v>
      </c>
      <c r="B24" s="41"/>
      <c r="C24" s="43"/>
      <c r="D24" s="43"/>
      <c r="E24" s="43"/>
      <c r="F24" s="43"/>
      <c r="G24" s="43"/>
      <c r="H24" s="42">
        <v>0</v>
      </c>
      <c r="I24" s="43"/>
      <c r="J24" s="42">
        <v>40000</v>
      </c>
      <c r="K24" s="44">
        <v>40000</v>
      </c>
    </row>
    <row r="25" spans="1:11" x14ac:dyDescent="0.25">
      <c r="A25" s="14" t="s">
        <v>22</v>
      </c>
      <c r="B25" s="33">
        <v>3930.79</v>
      </c>
      <c r="C25" s="33">
        <v>156658.88</v>
      </c>
      <c r="D25" s="33">
        <v>33458.79</v>
      </c>
      <c r="E25" s="33">
        <v>37061.310000000005</v>
      </c>
      <c r="F25" s="33">
        <v>68931.679999999993</v>
      </c>
      <c r="G25" s="33">
        <v>113145.12000000001</v>
      </c>
      <c r="H25" s="33">
        <v>347835.03</v>
      </c>
      <c r="I25" s="33">
        <v>98636.3</v>
      </c>
      <c r="J25" s="33">
        <v>15116.33</v>
      </c>
      <c r="K25" s="33">
        <v>874774.23</v>
      </c>
    </row>
    <row r="26" spans="1:11" x14ac:dyDescent="0.25">
      <c r="A26" s="35" t="s">
        <v>888</v>
      </c>
      <c r="B26" s="45">
        <v>100</v>
      </c>
      <c r="C26" s="43"/>
      <c r="D26" s="43"/>
      <c r="E26" s="42">
        <v>106.4</v>
      </c>
      <c r="F26" s="43"/>
      <c r="G26" s="43"/>
      <c r="H26" s="42">
        <v>188944.13999999998</v>
      </c>
      <c r="I26" s="42">
        <v>63160</v>
      </c>
      <c r="J26" s="42">
        <v>15063</v>
      </c>
      <c r="K26" s="44">
        <v>267373.53999999998</v>
      </c>
    </row>
    <row r="27" spans="1:11" x14ac:dyDescent="0.25">
      <c r="A27" s="35" t="s">
        <v>889</v>
      </c>
      <c r="B27" s="41"/>
      <c r="C27" s="43"/>
      <c r="D27" s="43"/>
      <c r="E27" s="42">
        <v>2.0699999999999998</v>
      </c>
      <c r="F27" s="43"/>
      <c r="G27" s="43"/>
      <c r="H27" s="43"/>
      <c r="I27" s="43"/>
      <c r="J27" s="43"/>
      <c r="K27" s="44">
        <v>2.0699999999999998</v>
      </c>
    </row>
    <row r="28" spans="1:11" x14ac:dyDescent="0.25">
      <c r="A28" s="35" t="s">
        <v>890</v>
      </c>
      <c r="B28" s="45">
        <v>0</v>
      </c>
      <c r="C28" s="42">
        <v>6313</v>
      </c>
      <c r="D28" s="42">
        <v>12861.419999999998</v>
      </c>
      <c r="E28" s="42">
        <v>14752.44</v>
      </c>
      <c r="F28" s="42">
        <v>54157.18</v>
      </c>
      <c r="G28" s="42">
        <v>83614.11</v>
      </c>
      <c r="H28" s="42">
        <v>116451.8</v>
      </c>
      <c r="I28" s="42">
        <v>35476.300000000003</v>
      </c>
      <c r="J28" s="42">
        <v>53.33</v>
      </c>
      <c r="K28" s="44">
        <v>323679.58</v>
      </c>
    </row>
    <row r="29" spans="1:11" x14ac:dyDescent="0.25">
      <c r="A29" s="35" t="s">
        <v>788</v>
      </c>
      <c r="B29" s="45">
        <v>1194.79</v>
      </c>
      <c r="C29" s="42">
        <v>101681.95999999999</v>
      </c>
      <c r="D29" s="42">
        <v>18097.370000000003</v>
      </c>
      <c r="E29" s="42">
        <v>1445</v>
      </c>
      <c r="F29" s="43"/>
      <c r="G29" s="43"/>
      <c r="H29" s="43"/>
      <c r="I29" s="43"/>
      <c r="J29" s="43"/>
      <c r="K29" s="44">
        <v>122419.12</v>
      </c>
    </row>
    <row r="30" spans="1:11" x14ac:dyDescent="0.25">
      <c r="A30" s="35" t="s">
        <v>775</v>
      </c>
      <c r="B30" s="45">
        <v>0</v>
      </c>
      <c r="C30" s="42">
        <v>22800</v>
      </c>
      <c r="D30" s="43"/>
      <c r="E30" s="43"/>
      <c r="F30" s="43"/>
      <c r="G30" s="43"/>
      <c r="H30" s="43"/>
      <c r="I30" s="43"/>
      <c r="J30" s="43"/>
      <c r="K30" s="44">
        <v>22800</v>
      </c>
    </row>
    <row r="31" spans="1:11" x14ac:dyDescent="0.25">
      <c r="A31" s="35" t="s">
        <v>761</v>
      </c>
      <c r="B31" s="45">
        <v>2636</v>
      </c>
      <c r="C31" s="42">
        <v>25863.920000000002</v>
      </c>
      <c r="D31" s="42">
        <v>0</v>
      </c>
      <c r="E31" s="43"/>
      <c r="F31" s="43"/>
      <c r="G31" s="43"/>
      <c r="H31" s="43"/>
      <c r="I31" s="43"/>
      <c r="J31" s="43"/>
      <c r="K31" s="44">
        <v>28499.920000000002</v>
      </c>
    </row>
    <row r="32" spans="1:11" x14ac:dyDescent="0.25">
      <c r="A32" s="35" t="s">
        <v>776</v>
      </c>
      <c r="B32" s="41"/>
      <c r="C32" s="43"/>
      <c r="D32" s="42">
        <v>2500</v>
      </c>
      <c r="E32" s="42">
        <v>19255.400000000001</v>
      </c>
      <c r="F32" s="42">
        <v>13274.5</v>
      </c>
      <c r="G32" s="42">
        <v>14970.1</v>
      </c>
      <c r="H32" s="43"/>
      <c r="I32" s="43"/>
      <c r="J32" s="43"/>
      <c r="K32" s="44">
        <v>50000</v>
      </c>
    </row>
    <row r="33" spans="1:11" x14ac:dyDescent="0.25">
      <c r="A33" s="35" t="s">
        <v>777</v>
      </c>
      <c r="B33" s="41"/>
      <c r="C33" s="43"/>
      <c r="D33" s="43"/>
      <c r="E33" s="42">
        <v>1500</v>
      </c>
      <c r="F33" s="43"/>
      <c r="G33" s="42">
        <v>14560.91</v>
      </c>
      <c r="H33" s="42">
        <v>13939.09</v>
      </c>
      <c r="I33" s="43"/>
      <c r="J33" s="43"/>
      <c r="K33" s="44">
        <v>30000</v>
      </c>
    </row>
    <row r="34" spans="1:11" x14ac:dyDescent="0.25">
      <c r="A34" s="35" t="s">
        <v>814</v>
      </c>
      <c r="B34" s="41"/>
      <c r="C34" s="43"/>
      <c r="D34" s="43"/>
      <c r="E34" s="43"/>
      <c r="F34" s="42">
        <v>1500</v>
      </c>
      <c r="G34" s="43"/>
      <c r="H34" s="42">
        <v>28500</v>
      </c>
      <c r="I34" s="43"/>
      <c r="J34" s="43"/>
      <c r="K34" s="44">
        <v>30000</v>
      </c>
    </row>
    <row r="35" spans="1:11" x14ac:dyDescent="0.25">
      <c r="A35" s="14" t="s">
        <v>23</v>
      </c>
      <c r="B35" s="33">
        <v>240404.94000000003</v>
      </c>
      <c r="C35" s="33">
        <v>232297.52</v>
      </c>
      <c r="D35" s="33">
        <v>136626.70000000001</v>
      </c>
      <c r="E35" s="33">
        <v>334629.12</v>
      </c>
      <c r="F35" s="33">
        <v>399859.75999999995</v>
      </c>
      <c r="G35" s="33">
        <v>428941.05</v>
      </c>
      <c r="H35" s="33">
        <v>270615.56</v>
      </c>
      <c r="I35" s="33">
        <v>929848.01999999979</v>
      </c>
      <c r="J35" s="33">
        <v>536169.87999999989</v>
      </c>
      <c r="K35" s="33">
        <v>3509392.55</v>
      </c>
    </row>
    <row r="36" spans="1:11" x14ac:dyDescent="0.25">
      <c r="A36" s="35" t="s">
        <v>891</v>
      </c>
      <c r="B36" s="41"/>
      <c r="C36" s="43"/>
      <c r="D36" s="42">
        <v>-21.65</v>
      </c>
      <c r="E36" s="43"/>
      <c r="F36" s="42">
        <v>93676.5</v>
      </c>
      <c r="G36" s="42">
        <v>397831.49</v>
      </c>
      <c r="H36" s="42">
        <v>95411.32</v>
      </c>
      <c r="I36" s="42">
        <v>373882.51999999996</v>
      </c>
      <c r="J36" s="42">
        <v>300643.33999999997</v>
      </c>
      <c r="K36" s="44">
        <v>1261423.52</v>
      </c>
    </row>
    <row r="37" spans="1:11" x14ac:dyDescent="0.25">
      <c r="A37" s="35" t="s">
        <v>892</v>
      </c>
      <c r="B37" s="45">
        <v>240310.44000000003</v>
      </c>
      <c r="C37" s="42">
        <v>225270.75999999998</v>
      </c>
      <c r="D37" s="42">
        <v>136648.35</v>
      </c>
      <c r="E37" s="42">
        <v>334629.12</v>
      </c>
      <c r="F37" s="42">
        <v>306183.25999999995</v>
      </c>
      <c r="G37" s="42">
        <v>31109.56</v>
      </c>
      <c r="H37" s="42">
        <v>175204.24</v>
      </c>
      <c r="I37" s="42">
        <v>555965.49999999988</v>
      </c>
      <c r="J37" s="42">
        <v>235526.53999999995</v>
      </c>
      <c r="K37" s="44">
        <v>2240847.7699999996</v>
      </c>
    </row>
    <row r="38" spans="1:11" x14ac:dyDescent="0.25">
      <c r="A38" s="35" t="s">
        <v>788</v>
      </c>
      <c r="B38" s="45">
        <v>94.5</v>
      </c>
      <c r="C38" s="42">
        <v>7026.76</v>
      </c>
      <c r="D38" s="42">
        <v>0</v>
      </c>
      <c r="E38" s="42">
        <v>0</v>
      </c>
      <c r="F38" s="43"/>
      <c r="G38" s="43"/>
      <c r="H38" s="43"/>
      <c r="I38" s="43"/>
      <c r="J38" s="43"/>
      <c r="K38" s="44">
        <v>7121.26</v>
      </c>
    </row>
    <row r="39" spans="1:11" x14ac:dyDescent="0.25">
      <c r="A39" s="14" t="s">
        <v>24</v>
      </c>
      <c r="B39" s="33">
        <v>148407</v>
      </c>
      <c r="C39" s="33">
        <v>730172.10999999987</v>
      </c>
      <c r="D39" s="33">
        <v>258240.66</v>
      </c>
      <c r="E39" s="33">
        <v>1003496.2500000001</v>
      </c>
      <c r="F39" s="33">
        <v>1068639.3799999999</v>
      </c>
      <c r="G39" s="33">
        <v>283113.97000000003</v>
      </c>
      <c r="H39" s="33">
        <v>867732.5</v>
      </c>
      <c r="I39" s="33">
        <v>1049786.81</v>
      </c>
      <c r="J39" s="33">
        <v>13608.939999999999</v>
      </c>
      <c r="K39" s="33">
        <v>5423197.6200000001</v>
      </c>
    </row>
    <row r="40" spans="1:11" x14ac:dyDescent="0.25">
      <c r="A40" s="35" t="s">
        <v>893</v>
      </c>
      <c r="B40" s="45">
        <v>0</v>
      </c>
      <c r="C40" s="42">
        <v>45175</v>
      </c>
      <c r="D40" s="43"/>
      <c r="E40" s="42">
        <v>16631</v>
      </c>
      <c r="F40" s="42">
        <v>0</v>
      </c>
      <c r="G40" s="42">
        <v>79712.319999999992</v>
      </c>
      <c r="H40" s="42">
        <v>276753.39999999997</v>
      </c>
      <c r="I40" s="42">
        <v>225848.09</v>
      </c>
      <c r="J40" s="42">
        <v>24296.98</v>
      </c>
      <c r="K40" s="44">
        <v>668416.78999999992</v>
      </c>
    </row>
    <row r="41" spans="1:11" x14ac:dyDescent="0.25">
      <c r="A41" s="35" t="s">
        <v>894</v>
      </c>
      <c r="B41" s="41"/>
      <c r="C41" s="42">
        <v>0</v>
      </c>
      <c r="D41" s="42">
        <v>65000</v>
      </c>
      <c r="E41" s="43"/>
      <c r="F41" s="43"/>
      <c r="G41" s="43"/>
      <c r="H41" s="43"/>
      <c r="I41" s="43"/>
      <c r="J41" s="43"/>
      <c r="K41" s="44">
        <v>65000</v>
      </c>
    </row>
    <row r="42" spans="1:11" x14ac:dyDescent="0.25">
      <c r="A42" s="35" t="s">
        <v>895</v>
      </c>
      <c r="B42" s="45">
        <v>141907</v>
      </c>
      <c r="C42" s="42">
        <v>454501.80999999994</v>
      </c>
      <c r="D42" s="42">
        <v>188347.25</v>
      </c>
      <c r="E42" s="42">
        <v>935695.45000000007</v>
      </c>
      <c r="F42" s="42">
        <v>1037857.59</v>
      </c>
      <c r="G42" s="42">
        <v>179646.65000000002</v>
      </c>
      <c r="H42" s="42">
        <v>590979.1</v>
      </c>
      <c r="I42" s="42">
        <v>823938.72000000009</v>
      </c>
      <c r="J42" s="42">
        <v>-10688.04</v>
      </c>
      <c r="K42" s="44">
        <v>4342185.53</v>
      </c>
    </row>
    <row r="43" spans="1:11" x14ac:dyDescent="0.25">
      <c r="A43" s="35" t="s">
        <v>788</v>
      </c>
      <c r="B43" s="45">
        <v>0</v>
      </c>
      <c r="C43" s="42">
        <v>97535.3</v>
      </c>
      <c r="D43" s="42">
        <v>0</v>
      </c>
      <c r="E43" s="42">
        <v>600</v>
      </c>
      <c r="F43" s="43"/>
      <c r="G43" s="43"/>
      <c r="H43" s="43"/>
      <c r="I43" s="43"/>
      <c r="J43" s="43"/>
      <c r="K43" s="44">
        <v>98135.3</v>
      </c>
    </row>
    <row r="44" spans="1:11" x14ac:dyDescent="0.25">
      <c r="A44" s="35" t="s">
        <v>775</v>
      </c>
      <c r="B44" s="45">
        <v>0</v>
      </c>
      <c r="C44" s="42">
        <v>22800</v>
      </c>
      <c r="D44" s="43"/>
      <c r="E44" s="43"/>
      <c r="F44" s="43"/>
      <c r="G44" s="43"/>
      <c r="H44" s="43"/>
      <c r="I44" s="43"/>
      <c r="J44" s="43"/>
      <c r="K44" s="44">
        <v>22800</v>
      </c>
    </row>
    <row r="45" spans="1:11" x14ac:dyDescent="0.25">
      <c r="A45" s="35" t="s">
        <v>761</v>
      </c>
      <c r="B45" s="45">
        <v>6500</v>
      </c>
      <c r="C45" s="42">
        <v>110160</v>
      </c>
      <c r="D45" s="43"/>
      <c r="E45" s="43"/>
      <c r="F45" s="43"/>
      <c r="G45" s="43"/>
      <c r="H45" s="43"/>
      <c r="I45" s="43"/>
      <c r="J45" s="43"/>
      <c r="K45" s="44">
        <v>116660</v>
      </c>
    </row>
    <row r="46" spans="1:11" x14ac:dyDescent="0.25">
      <c r="A46" s="35" t="s">
        <v>776</v>
      </c>
      <c r="B46" s="41"/>
      <c r="C46" s="43"/>
      <c r="D46" s="42">
        <v>4893.41</v>
      </c>
      <c r="E46" s="42">
        <v>43917.490000000005</v>
      </c>
      <c r="F46" s="42">
        <v>1189.0999999999999</v>
      </c>
      <c r="G46" s="43"/>
      <c r="H46" s="43"/>
      <c r="I46" s="43"/>
      <c r="J46" s="43"/>
      <c r="K46" s="44">
        <v>50000.000000000007</v>
      </c>
    </row>
    <row r="47" spans="1:11" x14ac:dyDescent="0.25">
      <c r="A47" s="35" t="s">
        <v>777</v>
      </c>
      <c r="B47" s="41"/>
      <c r="C47" s="43"/>
      <c r="D47" s="43"/>
      <c r="E47" s="42">
        <v>6652.31</v>
      </c>
      <c r="F47" s="42">
        <v>23347.69</v>
      </c>
      <c r="G47" s="43"/>
      <c r="H47" s="43"/>
      <c r="I47" s="43"/>
      <c r="J47" s="43"/>
      <c r="K47" s="44">
        <v>30000</v>
      </c>
    </row>
    <row r="48" spans="1:11" x14ac:dyDescent="0.25">
      <c r="A48" s="35" t="s">
        <v>814</v>
      </c>
      <c r="B48" s="41"/>
      <c r="C48" s="43"/>
      <c r="D48" s="43"/>
      <c r="E48" s="43"/>
      <c r="F48" s="42">
        <v>6245</v>
      </c>
      <c r="G48" s="42">
        <v>23755</v>
      </c>
      <c r="H48" s="42">
        <v>0</v>
      </c>
      <c r="I48" s="43"/>
      <c r="J48" s="43"/>
      <c r="K48" s="44">
        <v>30000</v>
      </c>
    </row>
    <row r="49" spans="1:11" x14ac:dyDescent="0.25">
      <c r="A49" s="14" t="s">
        <v>25</v>
      </c>
      <c r="B49" s="33">
        <v>16351.840000000002</v>
      </c>
      <c r="C49" s="33">
        <v>56192.37</v>
      </c>
      <c r="D49" s="33">
        <v>29492.400000000001</v>
      </c>
      <c r="E49" s="33">
        <v>47863.1</v>
      </c>
      <c r="F49" s="33">
        <v>53998.100000000006</v>
      </c>
      <c r="G49" s="33">
        <v>87099.95</v>
      </c>
      <c r="H49" s="33">
        <v>128341.23000000001</v>
      </c>
      <c r="I49" s="33">
        <v>346994.56000000006</v>
      </c>
      <c r="J49" s="33">
        <v>13327.939999999999</v>
      </c>
      <c r="K49" s="33">
        <v>779661.49000000011</v>
      </c>
    </row>
    <row r="50" spans="1:11" x14ac:dyDescent="0.25">
      <c r="A50" s="35" t="s">
        <v>896</v>
      </c>
      <c r="B50" s="41"/>
      <c r="C50" s="42">
        <v>62.01</v>
      </c>
      <c r="D50" s="43"/>
      <c r="E50" s="43"/>
      <c r="F50" s="43"/>
      <c r="G50" s="42">
        <v>63341.21</v>
      </c>
      <c r="H50" s="42">
        <v>51038.840000000004</v>
      </c>
      <c r="I50" s="42">
        <v>153982.89000000001</v>
      </c>
      <c r="J50" s="42">
        <v>10540.64</v>
      </c>
      <c r="K50" s="44">
        <v>278965.59000000003</v>
      </c>
    </row>
    <row r="51" spans="1:11" x14ac:dyDescent="0.25">
      <c r="A51" s="35" t="s">
        <v>897</v>
      </c>
      <c r="B51" s="45">
        <v>12263.75</v>
      </c>
      <c r="C51" s="42">
        <v>1220.99</v>
      </c>
      <c r="D51" s="42">
        <v>15183.4</v>
      </c>
      <c r="E51" s="42">
        <v>5876.2</v>
      </c>
      <c r="F51" s="42">
        <v>5750</v>
      </c>
      <c r="G51" s="42">
        <v>20058.22</v>
      </c>
      <c r="H51" s="42">
        <v>58621.759999999995</v>
      </c>
      <c r="I51" s="42">
        <v>171692.30000000002</v>
      </c>
      <c r="J51" s="42">
        <v>2787.3</v>
      </c>
      <c r="K51" s="44">
        <v>293453.92000000004</v>
      </c>
    </row>
    <row r="52" spans="1:11" x14ac:dyDescent="0.25">
      <c r="A52" s="35" t="s">
        <v>788</v>
      </c>
      <c r="B52" s="45">
        <v>542.44000000000005</v>
      </c>
      <c r="C52" s="42">
        <v>12100</v>
      </c>
      <c r="D52" s="42">
        <v>12549</v>
      </c>
      <c r="E52" s="42">
        <v>1867.52</v>
      </c>
      <c r="F52" s="43"/>
      <c r="G52" s="43"/>
      <c r="H52" s="43"/>
      <c r="I52" s="43"/>
      <c r="J52" s="43"/>
      <c r="K52" s="44">
        <v>27058.959999999999</v>
      </c>
    </row>
    <row r="53" spans="1:11" x14ac:dyDescent="0.25">
      <c r="A53" s="35" t="s">
        <v>775</v>
      </c>
      <c r="B53" s="45">
        <v>3416.95</v>
      </c>
      <c r="C53" s="42">
        <v>18266.07</v>
      </c>
      <c r="D53" s="42">
        <v>0</v>
      </c>
      <c r="E53" s="43"/>
      <c r="F53" s="43"/>
      <c r="G53" s="43"/>
      <c r="H53" s="43"/>
      <c r="I53" s="43"/>
      <c r="J53" s="43"/>
      <c r="K53" s="44">
        <v>21683.02</v>
      </c>
    </row>
    <row r="54" spans="1:11" x14ac:dyDescent="0.25">
      <c r="A54" s="35" t="s">
        <v>761</v>
      </c>
      <c r="B54" s="45">
        <v>128.69999999999999</v>
      </c>
      <c r="C54" s="42">
        <v>24543.3</v>
      </c>
      <c r="D54" s="42">
        <v>260</v>
      </c>
      <c r="E54" s="42">
        <v>3568</v>
      </c>
      <c r="F54" s="43"/>
      <c r="G54" s="43"/>
      <c r="H54" s="43"/>
      <c r="I54" s="43"/>
      <c r="J54" s="43"/>
      <c r="K54" s="44">
        <v>28500</v>
      </c>
    </row>
    <row r="55" spans="1:11" x14ac:dyDescent="0.25">
      <c r="A55" s="35" t="s">
        <v>776</v>
      </c>
      <c r="B55" s="41"/>
      <c r="C55" s="43"/>
      <c r="D55" s="42">
        <v>1500</v>
      </c>
      <c r="E55" s="42">
        <v>10830.48</v>
      </c>
      <c r="F55" s="42">
        <v>17669.52</v>
      </c>
      <c r="G55" s="43"/>
      <c r="H55" s="43"/>
      <c r="I55" s="43"/>
      <c r="J55" s="43"/>
      <c r="K55" s="44">
        <v>30000</v>
      </c>
    </row>
    <row r="56" spans="1:11" x14ac:dyDescent="0.25">
      <c r="A56" s="35" t="s">
        <v>777</v>
      </c>
      <c r="B56" s="41"/>
      <c r="C56" s="43"/>
      <c r="D56" s="43"/>
      <c r="E56" s="42">
        <v>25720.899999999998</v>
      </c>
      <c r="F56" s="42">
        <v>4279.1000000000004</v>
      </c>
      <c r="G56" s="43"/>
      <c r="H56" s="43"/>
      <c r="I56" s="43"/>
      <c r="J56" s="43"/>
      <c r="K56" s="44">
        <v>30000</v>
      </c>
    </row>
    <row r="57" spans="1:11" x14ac:dyDescent="0.25">
      <c r="A57" s="35" t="s">
        <v>814</v>
      </c>
      <c r="B57" s="41"/>
      <c r="C57" s="43"/>
      <c r="D57" s="43"/>
      <c r="E57" s="43"/>
      <c r="F57" s="42">
        <v>26299.480000000003</v>
      </c>
      <c r="G57" s="42">
        <v>3700.52</v>
      </c>
      <c r="H57" s="43"/>
      <c r="I57" s="43"/>
      <c r="J57" s="43"/>
      <c r="K57" s="44">
        <v>30000.000000000004</v>
      </c>
    </row>
    <row r="58" spans="1:11" x14ac:dyDescent="0.25">
      <c r="A58" s="35" t="s">
        <v>802</v>
      </c>
      <c r="B58" s="41"/>
      <c r="C58" s="43"/>
      <c r="D58" s="43"/>
      <c r="E58" s="43"/>
      <c r="F58" s="43"/>
      <c r="G58" s="43"/>
      <c r="H58" s="42">
        <v>18680.63</v>
      </c>
      <c r="I58" s="42">
        <v>21319.37</v>
      </c>
      <c r="J58" s="42">
        <v>0</v>
      </c>
      <c r="K58" s="44">
        <v>40000</v>
      </c>
    </row>
    <row r="59" spans="1:11" x14ac:dyDescent="0.25">
      <c r="A59" s="14" t="s">
        <v>26</v>
      </c>
      <c r="B59" s="33">
        <v>78971.520000000004</v>
      </c>
      <c r="C59" s="33">
        <v>123132.69</v>
      </c>
      <c r="D59" s="33">
        <v>205735.17</v>
      </c>
      <c r="E59" s="33">
        <v>77822.37</v>
      </c>
      <c r="F59" s="33">
        <v>341808.76</v>
      </c>
      <c r="G59" s="33">
        <v>258709.11</v>
      </c>
      <c r="H59" s="33">
        <v>613711.55999999994</v>
      </c>
      <c r="I59" s="33">
        <v>234744.05</v>
      </c>
      <c r="J59" s="33">
        <v>2228.9899999999998</v>
      </c>
      <c r="K59" s="33">
        <v>1936864.22</v>
      </c>
    </row>
    <row r="60" spans="1:11" x14ac:dyDescent="0.25">
      <c r="A60" s="35" t="s">
        <v>898</v>
      </c>
      <c r="B60" s="41"/>
      <c r="C60" s="43"/>
      <c r="D60" s="43"/>
      <c r="E60" s="42">
        <v>0</v>
      </c>
      <c r="F60" s="42">
        <v>27983.31</v>
      </c>
      <c r="G60" s="42">
        <v>160625.87</v>
      </c>
      <c r="H60" s="42">
        <v>237726.4</v>
      </c>
      <c r="I60" s="42">
        <v>12230</v>
      </c>
      <c r="J60" s="42">
        <v>5892</v>
      </c>
      <c r="K60" s="44">
        <v>444457.57999999996</v>
      </c>
    </row>
    <row r="61" spans="1:11" x14ac:dyDescent="0.25">
      <c r="A61" s="35" t="s">
        <v>899</v>
      </c>
      <c r="B61" s="45">
        <v>29095.56</v>
      </c>
      <c r="C61" s="42">
        <v>37246.33</v>
      </c>
      <c r="D61" s="42">
        <v>203185.17</v>
      </c>
      <c r="E61" s="42">
        <v>15282.369999999999</v>
      </c>
      <c r="F61" s="42">
        <v>137616.78</v>
      </c>
      <c r="G61" s="42">
        <v>81795.429999999993</v>
      </c>
      <c r="H61" s="42">
        <v>275571.63999999996</v>
      </c>
      <c r="I61" s="42">
        <v>222514.05</v>
      </c>
      <c r="J61" s="42">
        <v>-4886.01</v>
      </c>
      <c r="K61" s="44">
        <v>997421.32</v>
      </c>
    </row>
    <row r="62" spans="1:11" x14ac:dyDescent="0.25">
      <c r="A62" s="35" t="s">
        <v>788</v>
      </c>
      <c r="B62" s="45">
        <v>48477.21</v>
      </c>
      <c r="C62" s="42">
        <v>35985.11</v>
      </c>
      <c r="D62" s="43"/>
      <c r="E62" s="43"/>
      <c r="F62" s="43"/>
      <c r="G62" s="43"/>
      <c r="H62" s="43"/>
      <c r="I62" s="43"/>
      <c r="J62" s="43"/>
      <c r="K62" s="44">
        <v>84462.32</v>
      </c>
    </row>
    <row r="63" spans="1:11" x14ac:dyDescent="0.25">
      <c r="A63" s="35" t="s">
        <v>775</v>
      </c>
      <c r="B63" s="45">
        <v>1398.75</v>
      </c>
      <c r="C63" s="42">
        <v>21401.25</v>
      </c>
      <c r="D63" s="43"/>
      <c r="E63" s="43"/>
      <c r="F63" s="43"/>
      <c r="G63" s="43"/>
      <c r="H63" s="43"/>
      <c r="I63" s="43"/>
      <c r="J63" s="43"/>
      <c r="K63" s="44">
        <v>22800</v>
      </c>
    </row>
    <row r="64" spans="1:11" x14ac:dyDescent="0.25">
      <c r="A64" s="35" t="s">
        <v>761</v>
      </c>
      <c r="B64" s="45">
        <v>0</v>
      </c>
      <c r="C64" s="42">
        <v>28500</v>
      </c>
      <c r="D64" s="43"/>
      <c r="E64" s="43"/>
      <c r="F64" s="43"/>
      <c r="G64" s="43"/>
      <c r="H64" s="43"/>
      <c r="I64" s="43"/>
      <c r="J64" s="43"/>
      <c r="K64" s="44">
        <v>28500</v>
      </c>
    </row>
    <row r="65" spans="1:11" x14ac:dyDescent="0.25">
      <c r="A65" s="35" t="s">
        <v>776</v>
      </c>
      <c r="B65" s="41"/>
      <c r="C65" s="43"/>
      <c r="D65" s="42">
        <v>2550</v>
      </c>
      <c r="E65" s="42">
        <v>47450</v>
      </c>
      <c r="F65" s="43"/>
      <c r="G65" s="43"/>
      <c r="H65" s="43"/>
      <c r="I65" s="43"/>
      <c r="J65" s="43"/>
      <c r="K65" s="44">
        <v>50000</v>
      </c>
    </row>
    <row r="66" spans="1:11" x14ac:dyDescent="0.25">
      <c r="A66" s="35" t="s">
        <v>777</v>
      </c>
      <c r="B66" s="41"/>
      <c r="C66" s="43"/>
      <c r="D66" s="43"/>
      <c r="E66" s="42">
        <v>15090</v>
      </c>
      <c r="F66" s="42">
        <v>170958.67</v>
      </c>
      <c r="G66" s="42">
        <v>8287.81</v>
      </c>
      <c r="H66" s="42">
        <v>25663.52</v>
      </c>
      <c r="I66" s="43"/>
      <c r="J66" s="43"/>
      <c r="K66" s="44">
        <v>220000</v>
      </c>
    </row>
    <row r="67" spans="1:11" x14ac:dyDescent="0.25">
      <c r="A67" s="35" t="s">
        <v>814</v>
      </c>
      <c r="B67" s="41"/>
      <c r="C67" s="43"/>
      <c r="D67" s="43"/>
      <c r="E67" s="43"/>
      <c r="F67" s="42">
        <v>5250</v>
      </c>
      <c r="G67" s="42">
        <v>0</v>
      </c>
      <c r="H67" s="42">
        <v>71250</v>
      </c>
      <c r="I67" s="43"/>
      <c r="J67" s="42">
        <v>1223</v>
      </c>
      <c r="K67" s="44">
        <v>77723</v>
      </c>
    </row>
    <row r="68" spans="1:11" x14ac:dyDescent="0.25">
      <c r="A68" s="35" t="s">
        <v>783</v>
      </c>
      <c r="B68" s="41"/>
      <c r="C68" s="43"/>
      <c r="D68" s="43"/>
      <c r="E68" s="43"/>
      <c r="F68" s="43"/>
      <c r="G68" s="42">
        <v>8000</v>
      </c>
      <c r="H68" s="42">
        <v>3500</v>
      </c>
      <c r="I68" s="43"/>
      <c r="J68" s="43"/>
      <c r="K68" s="44">
        <v>11500</v>
      </c>
    </row>
    <row r="69" spans="1:11" x14ac:dyDescent="0.25">
      <c r="A69" s="14" t="s">
        <v>27</v>
      </c>
      <c r="B69" s="33">
        <v>25411.5</v>
      </c>
      <c r="C69" s="33">
        <v>88912.03</v>
      </c>
      <c r="D69" s="33">
        <v>83695.899999999994</v>
      </c>
      <c r="E69" s="33">
        <v>425646.88</v>
      </c>
      <c r="F69" s="33">
        <v>909260.22</v>
      </c>
      <c r="G69" s="33">
        <v>2521108.65</v>
      </c>
      <c r="H69" s="33">
        <v>2884236.04</v>
      </c>
      <c r="I69" s="33">
        <v>1663707.7299999997</v>
      </c>
      <c r="J69" s="33">
        <v>284943.61</v>
      </c>
      <c r="K69" s="33">
        <v>8886922.5600000005</v>
      </c>
    </row>
    <row r="70" spans="1:11" x14ac:dyDescent="0.25">
      <c r="A70" s="35" t="s">
        <v>900</v>
      </c>
      <c r="B70" s="41"/>
      <c r="C70" s="42">
        <v>2661</v>
      </c>
      <c r="D70" s="42">
        <v>309</v>
      </c>
      <c r="E70" s="42">
        <v>121861.99</v>
      </c>
      <c r="F70" s="42">
        <v>8944.9</v>
      </c>
      <c r="G70" s="42">
        <v>168533.06</v>
      </c>
      <c r="H70" s="42">
        <v>32969.89</v>
      </c>
      <c r="I70" s="42">
        <v>26986.940000000002</v>
      </c>
      <c r="J70" s="42">
        <v>152475.47999999998</v>
      </c>
      <c r="K70" s="44">
        <v>514742.26</v>
      </c>
    </row>
    <row r="71" spans="1:11" x14ac:dyDescent="0.25">
      <c r="A71" s="35" t="s">
        <v>901</v>
      </c>
      <c r="B71" s="41"/>
      <c r="C71" s="43"/>
      <c r="D71" s="42">
        <v>22430</v>
      </c>
      <c r="E71" s="42">
        <v>14579.14</v>
      </c>
      <c r="F71" s="42">
        <v>0</v>
      </c>
      <c r="G71" s="43"/>
      <c r="H71" s="43"/>
      <c r="I71" s="42">
        <v>0</v>
      </c>
      <c r="J71" s="43"/>
      <c r="K71" s="44">
        <v>37009.14</v>
      </c>
    </row>
    <row r="72" spans="1:11" x14ac:dyDescent="0.25">
      <c r="A72" s="35" t="s">
        <v>902</v>
      </c>
      <c r="B72" s="45">
        <v>25411.5</v>
      </c>
      <c r="C72" s="42">
        <v>42857.5</v>
      </c>
      <c r="D72" s="42">
        <v>46349.03</v>
      </c>
      <c r="E72" s="42">
        <v>285163.25</v>
      </c>
      <c r="F72" s="42">
        <v>102898.8</v>
      </c>
      <c r="G72" s="42">
        <v>91624.26999999999</v>
      </c>
      <c r="H72" s="42">
        <v>202812.86</v>
      </c>
      <c r="I72" s="42">
        <v>139474.59</v>
      </c>
      <c r="J72" s="42">
        <v>32028.33</v>
      </c>
      <c r="K72" s="44">
        <v>968620.13</v>
      </c>
    </row>
    <row r="73" spans="1:11" x14ac:dyDescent="0.25">
      <c r="A73" s="35" t="s">
        <v>788</v>
      </c>
      <c r="B73" s="45">
        <v>0</v>
      </c>
      <c r="C73" s="42">
        <v>10778.53</v>
      </c>
      <c r="D73" s="42">
        <v>8421.4699999999993</v>
      </c>
      <c r="E73" s="42">
        <v>1230</v>
      </c>
      <c r="F73" s="43"/>
      <c r="G73" s="43"/>
      <c r="H73" s="43"/>
      <c r="I73" s="43"/>
      <c r="J73" s="43"/>
      <c r="K73" s="44">
        <v>20430</v>
      </c>
    </row>
    <row r="74" spans="1:11" x14ac:dyDescent="0.25">
      <c r="A74" s="35" t="s">
        <v>775</v>
      </c>
      <c r="B74" s="45">
        <v>0</v>
      </c>
      <c r="C74" s="42">
        <v>4115</v>
      </c>
      <c r="D74" s="43"/>
      <c r="E74" s="43"/>
      <c r="F74" s="43"/>
      <c r="G74" s="43"/>
      <c r="H74" s="43"/>
      <c r="I74" s="43"/>
      <c r="J74" s="43"/>
      <c r="K74" s="44">
        <v>4115</v>
      </c>
    </row>
    <row r="75" spans="1:11" x14ac:dyDescent="0.25">
      <c r="A75" s="35" t="s">
        <v>761</v>
      </c>
      <c r="B75" s="45">
        <v>0</v>
      </c>
      <c r="C75" s="42">
        <v>28500</v>
      </c>
      <c r="D75" s="43"/>
      <c r="E75" s="43"/>
      <c r="F75" s="43"/>
      <c r="G75" s="43"/>
      <c r="H75" s="43"/>
      <c r="I75" s="43"/>
      <c r="J75" s="43"/>
      <c r="K75" s="44">
        <v>28500</v>
      </c>
    </row>
    <row r="76" spans="1:11" x14ac:dyDescent="0.25">
      <c r="A76" s="35" t="s">
        <v>776</v>
      </c>
      <c r="B76" s="41"/>
      <c r="C76" s="43"/>
      <c r="D76" s="42">
        <v>6186.4</v>
      </c>
      <c r="E76" s="42">
        <v>0</v>
      </c>
      <c r="F76" s="42">
        <v>10253.82</v>
      </c>
      <c r="G76" s="42">
        <v>511.76</v>
      </c>
      <c r="H76" s="42">
        <v>3443.58</v>
      </c>
      <c r="I76" s="42">
        <v>29604.440000000002</v>
      </c>
      <c r="J76" s="42">
        <v>0</v>
      </c>
      <c r="K76" s="44">
        <v>50000</v>
      </c>
    </row>
    <row r="77" spans="1:11" x14ac:dyDescent="0.25">
      <c r="A77" s="35" t="s">
        <v>777</v>
      </c>
      <c r="B77" s="41"/>
      <c r="C77" s="43"/>
      <c r="D77" s="43"/>
      <c r="E77" s="42">
        <v>2812.5</v>
      </c>
      <c r="F77" s="42">
        <v>24937.5</v>
      </c>
      <c r="G77" s="43"/>
      <c r="H77" s="43"/>
      <c r="I77" s="42">
        <v>28500</v>
      </c>
      <c r="J77" s="43"/>
      <c r="K77" s="44">
        <v>56250</v>
      </c>
    </row>
    <row r="78" spans="1:11" x14ac:dyDescent="0.25">
      <c r="A78" s="35" t="s">
        <v>814</v>
      </c>
      <c r="B78" s="41"/>
      <c r="C78" s="43"/>
      <c r="D78" s="43"/>
      <c r="E78" s="43"/>
      <c r="F78" s="42">
        <v>762225.2</v>
      </c>
      <c r="G78" s="42">
        <v>2260439.56</v>
      </c>
      <c r="H78" s="42">
        <v>2645009.71</v>
      </c>
      <c r="I78" s="42">
        <v>1439141.7599999998</v>
      </c>
      <c r="J78" s="42">
        <v>100439.8</v>
      </c>
      <c r="K78" s="44">
        <v>7207256.0299999993</v>
      </c>
    </row>
    <row r="79" spans="1:11" x14ac:dyDescent="0.25">
      <c r="A79" s="14" t="s">
        <v>28</v>
      </c>
      <c r="B79" s="33">
        <v>27156.15</v>
      </c>
      <c r="C79" s="33">
        <v>197245.56000000003</v>
      </c>
      <c r="D79" s="33">
        <v>12329.95</v>
      </c>
      <c r="E79" s="33">
        <v>31355</v>
      </c>
      <c r="F79" s="33">
        <v>0</v>
      </c>
      <c r="G79" s="34"/>
      <c r="H79" s="33">
        <v>0</v>
      </c>
      <c r="I79" s="33">
        <v>24513.61</v>
      </c>
      <c r="J79" s="33">
        <v>12300.3</v>
      </c>
      <c r="K79" s="33">
        <v>304900.57</v>
      </c>
    </row>
    <row r="80" spans="1:11" x14ac:dyDescent="0.25">
      <c r="A80" s="35" t="s">
        <v>903</v>
      </c>
      <c r="B80" s="41"/>
      <c r="C80" s="42">
        <v>1501.57</v>
      </c>
      <c r="D80" s="43"/>
      <c r="E80" s="43"/>
      <c r="F80" s="43"/>
      <c r="G80" s="43"/>
      <c r="H80" s="43"/>
      <c r="I80" s="42">
        <v>3039.81</v>
      </c>
      <c r="J80" s="42">
        <v>3645</v>
      </c>
      <c r="K80" s="44">
        <v>8186.38</v>
      </c>
    </row>
    <row r="81" spans="1:11" x14ac:dyDescent="0.25">
      <c r="A81" s="35" t="s">
        <v>904</v>
      </c>
      <c r="B81" s="41"/>
      <c r="C81" s="43"/>
      <c r="D81" s="42">
        <v>3531.95</v>
      </c>
      <c r="E81" s="42">
        <v>14985</v>
      </c>
      <c r="F81" s="43"/>
      <c r="G81" s="43"/>
      <c r="H81" s="43"/>
      <c r="I81" s="42">
        <v>7997.8</v>
      </c>
      <c r="J81" s="42">
        <v>8655.2999999999993</v>
      </c>
      <c r="K81" s="44">
        <v>35170.050000000003</v>
      </c>
    </row>
    <row r="82" spans="1:11" x14ac:dyDescent="0.25">
      <c r="A82" s="35" t="s">
        <v>788</v>
      </c>
      <c r="B82" s="45">
        <v>27156.15</v>
      </c>
      <c r="C82" s="42">
        <v>195743.99000000002</v>
      </c>
      <c r="D82" s="42">
        <v>8798</v>
      </c>
      <c r="E82" s="42">
        <v>16370</v>
      </c>
      <c r="F82" s="42">
        <v>0</v>
      </c>
      <c r="G82" s="43"/>
      <c r="H82" s="43"/>
      <c r="I82" s="43"/>
      <c r="J82" s="43"/>
      <c r="K82" s="44">
        <v>248068.14</v>
      </c>
    </row>
    <row r="83" spans="1:11" x14ac:dyDescent="0.25">
      <c r="A83" s="35" t="s">
        <v>802</v>
      </c>
      <c r="B83" s="41"/>
      <c r="C83" s="43"/>
      <c r="D83" s="43"/>
      <c r="E83" s="43"/>
      <c r="F83" s="43"/>
      <c r="G83" s="43"/>
      <c r="H83" s="42">
        <v>0</v>
      </c>
      <c r="I83" s="42">
        <v>13476</v>
      </c>
      <c r="J83" s="43"/>
      <c r="K83" s="44">
        <v>13476</v>
      </c>
    </row>
    <row r="84" spans="1:11" x14ac:dyDescent="0.25">
      <c r="A84" s="14" t="s">
        <v>29</v>
      </c>
      <c r="B84" s="33">
        <v>45967.199999999997</v>
      </c>
      <c r="C84" s="33">
        <v>14969.05</v>
      </c>
      <c r="D84" s="33">
        <v>32461.75</v>
      </c>
      <c r="E84" s="33">
        <v>209165.88</v>
      </c>
      <c r="F84" s="33">
        <v>188275.02</v>
      </c>
      <c r="G84" s="33">
        <v>322662.13</v>
      </c>
      <c r="H84" s="33">
        <v>188307.91999999998</v>
      </c>
      <c r="I84" s="33">
        <v>636210.15</v>
      </c>
      <c r="J84" s="33">
        <v>403213.65</v>
      </c>
      <c r="K84" s="33">
        <v>2041232.7499999998</v>
      </c>
    </row>
    <row r="85" spans="1:11" x14ac:dyDescent="0.25">
      <c r="A85" s="35" t="s">
        <v>905</v>
      </c>
      <c r="B85" s="45">
        <v>3098.45</v>
      </c>
      <c r="C85" s="42">
        <v>19235.689999999999</v>
      </c>
      <c r="D85" s="42">
        <v>16661.8</v>
      </c>
      <c r="E85" s="42">
        <v>4745.71</v>
      </c>
      <c r="F85" s="42">
        <v>0</v>
      </c>
      <c r="G85" s="42">
        <v>113434.5</v>
      </c>
      <c r="H85" s="42">
        <v>23756.38</v>
      </c>
      <c r="I85" s="42">
        <v>465532.48000000004</v>
      </c>
      <c r="J85" s="42">
        <v>183920.03</v>
      </c>
      <c r="K85" s="44">
        <v>830385.03999999992</v>
      </c>
    </row>
    <row r="86" spans="1:11" x14ac:dyDescent="0.25">
      <c r="A86" s="35" t="s">
        <v>906</v>
      </c>
      <c r="B86" s="45">
        <v>42868.75</v>
      </c>
      <c r="C86" s="42">
        <v>-4266.6399999999994</v>
      </c>
      <c r="D86" s="42">
        <v>10029.950000000001</v>
      </c>
      <c r="E86" s="42">
        <v>138967.19</v>
      </c>
      <c r="F86" s="42">
        <v>188275.02</v>
      </c>
      <c r="G86" s="42">
        <v>209227.63</v>
      </c>
      <c r="H86" s="42">
        <v>164551.53999999998</v>
      </c>
      <c r="I86" s="42">
        <v>170677.67</v>
      </c>
      <c r="J86" s="42">
        <v>219293.62</v>
      </c>
      <c r="K86" s="44">
        <v>1139624.73</v>
      </c>
    </row>
    <row r="87" spans="1:11" x14ac:dyDescent="0.25">
      <c r="A87" s="35" t="s">
        <v>788</v>
      </c>
      <c r="B87" s="41"/>
      <c r="C87" s="42">
        <v>0</v>
      </c>
      <c r="D87" s="42">
        <v>5770</v>
      </c>
      <c r="E87" s="42">
        <v>65452.979999999996</v>
      </c>
      <c r="F87" s="42">
        <v>0</v>
      </c>
      <c r="G87" s="43"/>
      <c r="H87" s="43"/>
      <c r="I87" s="43"/>
      <c r="J87" s="43"/>
      <c r="K87" s="44">
        <v>71222.98</v>
      </c>
    </row>
    <row r="88" spans="1:11" x14ac:dyDescent="0.25">
      <c r="A88" s="14" t="s">
        <v>30</v>
      </c>
      <c r="B88" s="33">
        <v>17545.23</v>
      </c>
      <c r="C88" s="33">
        <v>168471.02000000002</v>
      </c>
      <c r="D88" s="33">
        <v>54489.45</v>
      </c>
      <c r="E88" s="33">
        <v>277804.06</v>
      </c>
      <c r="F88" s="33">
        <v>376272.42</v>
      </c>
      <c r="G88" s="33">
        <v>529925.91999999993</v>
      </c>
      <c r="H88" s="33">
        <v>754727.75</v>
      </c>
      <c r="I88" s="33">
        <v>246001.61</v>
      </c>
      <c r="J88" s="33">
        <v>999222.41000000015</v>
      </c>
      <c r="K88" s="33">
        <v>3424459.8700000006</v>
      </c>
    </row>
    <row r="89" spans="1:11" x14ac:dyDescent="0.25">
      <c r="A89" s="35" t="s">
        <v>907</v>
      </c>
      <c r="B89" s="41"/>
      <c r="C89" s="42">
        <v>210.27</v>
      </c>
      <c r="D89" s="43"/>
      <c r="E89" s="43"/>
      <c r="F89" s="42">
        <v>73291.98</v>
      </c>
      <c r="G89" s="42">
        <v>323673.18999999994</v>
      </c>
      <c r="H89" s="42">
        <v>39836.839999999997</v>
      </c>
      <c r="I89" s="42">
        <v>99113.8</v>
      </c>
      <c r="J89" s="42">
        <v>457756.75</v>
      </c>
      <c r="K89" s="44">
        <v>993882.83</v>
      </c>
    </row>
    <row r="90" spans="1:11" x14ac:dyDescent="0.25">
      <c r="A90" s="35" t="s">
        <v>908</v>
      </c>
      <c r="B90" s="45">
        <v>14619.28</v>
      </c>
      <c r="C90" s="42">
        <v>167168.99000000002</v>
      </c>
      <c r="D90" s="42">
        <v>41910.539999999994</v>
      </c>
      <c r="E90" s="42">
        <v>158061.13</v>
      </c>
      <c r="F90" s="42">
        <v>226958.52</v>
      </c>
      <c r="G90" s="42">
        <v>193285.73</v>
      </c>
      <c r="H90" s="42">
        <v>695460.76</v>
      </c>
      <c r="I90" s="42">
        <v>139777.38</v>
      </c>
      <c r="J90" s="42">
        <v>501773.24000000011</v>
      </c>
      <c r="K90" s="44">
        <v>2139015.5700000003</v>
      </c>
    </row>
    <row r="91" spans="1:11" x14ac:dyDescent="0.25">
      <c r="A91" s="35" t="s">
        <v>788</v>
      </c>
      <c r="B91" s="45">
        <v>2925.95</v>
      </c>
      <c r="C91" s="42">
        <v>1091.76</v>
      </c>
      <c r="D91" s="42">
        <v>11078.91</v>
      </c>
      <c r="E91" s="42">
        <v>117964.85</v>
      </c>
      <c r="F91" s="42">
        <v>0</v>
      </c>
      <c r="G91" s="43"/>
      <c r="H91" s="43"/>
      <c r="I91" s="43"/>
      <c r="J91" s="43"/>
      <c r="K91" s="44">
        <v>133061.47</v>
      </c>
    </row>
    <row r="92" spans="1:11" x14ac:dyDescent="0.25">
      <c r="A92" s="35" t="s">
        <v>761</v>
      </c>
      <c r="B92" s="41"/>
      <c r="C92" s="43"/>
      <c r="D92" s="43"/>
      <c r="E92" s="43"/>
      <c r="F92" s="42">
        <v>28499.999999999996</v>
      </c>
      <c r="G92" s="43"/>
      <c r="H92" s="43"/>
      <c r="I92" s="43"/>
      <c r="J92" s="43"/>
      <c r="K92" s="44">
        <v>28499.999999999996</v>
      </c>
    </row>
    <row r="93" spans="1:11" x14ac:dyDescent="0.25">
      <c r="A93" s="35" t="s">
        <v>776</v>
      </c>
      <c r="B93" s="41"/>
      <c r="C93" s="43"/>
      <c r="D93" s="42">
        <v>1500</v>
      </c>
      <c r="E93" s="42">
        <v>278.08000000000004</v>
      </c>
      <c r="F93" s="42">
        <v>28221.919999999998</v>
      </c>
      <c r="G93" s="43"/>
      <c r="H93" s="43"/>
      <c r="I93" s="43"/>
      <c r="J93" s="43"/>
      <c r="K93" s="44">
        <v>30000</v>
      </c>
    </row>
    <row r="94" spans="1:11" x14ac:dyDescent="0.25">
      <c r="A94" s="35" t="s">
        <v>777</v>
      </c>
      <c r="B94" s="41"/>
      <c r="C94" s="43"/>
      <c r="D94" s="43"/>
      <c r="E94" s="42">
        <v>1500</v>
      </c>
      <c r="F94" s="42">
        <v>17800</v>
      </c>
      <c r="G94" s="42">
        <v>4450</v>
      </c>
      <c r="H94" s="42">
        <v>3020.86</v>
      </c>
      <c r="I94" s="42">
        <v>3229.14</v>
      </c>
      <c r="J94" s="42">
        <v>0</v>
      </c>
      <c r="K94" s="44">
        <v>30000</v>
      </c>
    </row>
    <row r="95" spans="1:11" x14ac:dyDescent="0.25">
      <c r="A95" s="35" t="s">
        <v>814</v>
      </c>
      <c r="B95" s="41"/>
      <c r="C95" s="43"/>
      <c r="D95" s="43"/>
      <c r="E95" s="43"/>
      <c r="F95" s="42">
        <v>1500</v>
      </c>
      <c r="G95" s="42">
        <v>8517</v>
      </c>
      <c r="H95" s="42">
        <v>0</v>
      </c>
      <c r="I95" s="42">
        <v>0</v>
      </c>
      <c r="J95" s="42">
        <v>19983</v>
      </c>
      <c r="K95" s="44">
        <v>30000</v>
      </c>
    </row>
    <row r="96" spans="1:11" x14ac:dyDescent="0.25">
      <c r="A96" s="35" t="s">
        <v>802</v>
      </c>
      <c r="B96" s="41"/>
      <c r="C96" s="43"/>
      <c r="D96" s="43"/>
      <c r="E96" s="43"/>
      <c r="F96" s="43"/>
      <c r="G96" s="43"/>
      <c r="H96" s="42">
        <v>16409.29</v>
      </c>
      <c r="I96" s="42">
        <v>3881.29</v>
      </c>
      <c r="J96" s="42">
        <v>19709.419999999998</v>
      </c>
      <c r="K96" s="44">
        <v>40000</v>
      </c>
    </row>
    <row r="97" spans="1:11" x14ac:dyDescent="0.25">
      <c r="A97" s="14" t="s">
        <v>31</v>
      </c>
      <c r="B97" s="33">
        <v>184236.21</v>
      </c>
      <c r="C97" s="33">
        <v>140835.94</v>
      </c>
      <c r="D97" s="33">
        <v>257317.43</v>
      </c>
      <c r="E97" s="33">
        <v>723685.10000000021</v>
      </c>
      <c r="F97" s="33">
        <v>679750.4800000001</v>
      </c>
      <c r="G97" s="33">
        <v>485770.67</v>
      </c>
      <c r="H97" s="33">
        <v>659505.31000000006</v>
      </c>
      <c r="I97" s="33">
        <v>1317956.4100000001</v>
      </c>
      <c r="J97" s="33">
        <v>268140.99</v>
      </c>
      <c r="K97" s="33">
        <v>4717198.540000001</v>
      </c>
    </row>
    <row r="98" spans="1:11" x14ac:dyDescent="0.25">
      <c r="A98" s="35" t="s">
        <v>909</v>
      </c>
      <c r="B98" s="45">
        <v>3495.07</v>
      </c>
      <c r="C98" s="42">
        <v>10600</v>
      </c>
      <c r="D98" s="43"/>
      <c r="E98" s="42">
        <v>16431</v>
      </c>
      <c r="F98" s="43"/>
      <c r="G98" s="42">
        <v>70796.53</v>
      </c>
      <c r="H98" s="42">
        <v>8836.58</v>
      </c>
      <c r="I98" s="42">
        <v>759100.16</v>
      </c>
      <c r="J98" s="42">
        <v>199343.16</v>
      </c>
      <c r="K98" s="44">
        <v>1068602.5</v>
      </c>
    </row>
    <row r="99" spans="1:11" x14ac:dyDescent="0.25">
      <c r="A99" s="35" t="s">
        <v>910</v>
      </c>
      <c r="B99" s="45">
        <v>128944.2</v>
      </c>
      <c r="C99" s="42">
        <v>88410.75</v>
      </c>
      <c r="D99" s="42">
        <v>196886.69</v>
      </c>
      <c r="E99" s="42">
        <v>676529.10000000021</v>
      </c>
      <c r="F99" s="42">
        <v>649412.84000000008</v>
      </c>
      <c r="G99" s="42">
        <v>379311.77999999997</v>
      </c>
      <c r="H99" s="42">
        <v>582319.4800000001</v>
      </c>
      <c r="I99" s="42">
        <v>484798.42000000004</v>
      </c>
      <c r="J99" s="42">
        <v>68704.91</v>
      </c>
      <c r="K99" s="44">
        <v>3255318.1700000004</v>
      </c>
    </row>
    <row r="100" spans="1:11" x14ac:dyDescent="0.25">
      <c r="A100" s="35" t="s">
        <v>788</v>
      </c>
      <c r="B100" s="45">
        <v>51796.94</v>
      </c>
      <c r="C100" s="42">
        <v>13325.19</v>
      </c>
      <c r="D100" s="42">
        <v>39655.74</v>
      </c>
      <c r="E100" s="43"/>
      <c r="F100" s="43"/>
      <c r="G100" s="43"/>
      <c r="H100" s="43"/>
      <c r="I100" s="43"/>
      <c r="J100" s="43"/>
      <c r="K100" s="44">
        <v>104777.87</v>
      </c>
    </row>
    <row r="101" spans="1:11" x14ac:dyDescent="0.25">
      <c r="A101" s="35" t="s">
        <v>761</v>
      </c>
      <c r="B101" s="41"/>
      <c r="C101" s="42">
        <v>28500</v>
      </c>
      <c r="D101" s="43"/>
      <c r="E101" s="43"/>
      <c r="F101" s="43"/>
      <c r="G101" s="43"/>
      <c r="H101" s="43"/>
      <c r="I101" s="43"/>
      <c r="J101" s="43"/>
      <c r="K101" s="44">
        <v>28500</v>
      </c>
    </row>
    <row r="102" spans="1:11" x14ac:dyDescent="0.25">
      <c r="A102" s="35" t="s">
        <v>776</v>
      </c>
      <c r="B102" s="41"/>
      <c r="C102" s="43"/>
      <c r="D102" s="42">
        <v>20775</v>
      </c>
      <c r="E102" s="42">
        <v>29225</v>
      </c>
      <c r="F102" s="43"/>
      <c r="G102" s="43"/>
      <c r="H102" s="43"/>
      <c r="I102" s="43"/>
      <c r="J102" s="43"/>
      <c r="K102" s="44">
        <v>50000</v>
      </c>
    </row>
    <row r="103" spans="1:11" x14ac:dyDescent="0.25">
      <c r="A103" s="35" t="s">
        <v>777</v>
      </c>
      <c r="B103" s="41"/>
      <c r="C103" s="43"/>
      <c r="D103" s="43"/>
      <c r="E103" s="42">
        <v>1500</v>
      </c>
      <c r="F103" s="42">
        <v>28500</v>
      </c>
      <c r="G103" s="43"/>
      <c r="H103" s="43"/>
      <c r="I103" s="43"/>
      <c r="J103" s="43"/>
      <c r="K103" s="44">
        <v>30000</v>
      </c>
    </row>
    <row r="104" spans="1:11" x14ac:dyDescent="0.25">
      <c r="A104" s="35" t="s">
        <v>814</v>
      </c>
      <c r="B104" s="41"/>
      <c r="C104" s="43"/>
      <c r="D104" s="43"/>
      <c r="E104" s="43"/>
      <c r="F104" s="42">
        <v>1837.6399999999999</v>
      </c>
      <c r="G104" s="42">
        <v>28162.36</v>
      </c>
      <c r="H104" s="43"/>
      <c r="I104" s="43"/>
      <c r="J104" s="43"/>
      <c r="K104" s="44">
        <v>30000</v>
      </c>
    </row>
    <row r="105" spans="1:11" x14ac:dyDescent="0.25">
      <c r="A105" s="35" t="s">
        <v>783</v>
      </c>
      <c r="B105" s="41"/>
      <c r="C105" s="43"/>
      <c r="D105" s="43"/>
      <c r="E105" s="43"/>
      <c r="F105" s="43"/>
      <c r="G105" s="42">
        <v>7500</v>
      </c>
      <c r="H105" s="42">
        <v>68349.25</v>
      </c>
      <c r="I105" s="42">
        <v>74057.83</v>
      </c>
      <c r="J105" s="42">
        <v>92.92</v>
      </c>
      <c r="K105" s="44">
        <v>150000.00000000003</v>
      </c>
    </row>
    <row r="106" spans="1:11" x14ac:dyDescent="0.25">
      <c r="A106" s="14" t="s">
        <v>32</v>
      </c>
      <c r="B106" s="33">
        <v>179837.19999999998</v>
      </c>
      <c r="C106" s="33">
        <v>247448.84999999998</v>
      </c>
      <c r="D106" s="33">
        <v>211303.74999999997</v>
      </c>
      <c r="E106" s="33">
        <v>130678.36</v>
      </c>
      <c r="F106" s="33">
        <v>198713.78</v>
      </c>
      <c r="G106" s="33">
        <v>1188081.1000000001</v>
      </c>
      <c r="H106" s="33">
        <v>706349.30999999982</v>
      </c>
      <c r="I106" s="33">
        <v>343017.86</v>
      </c>
      <c r="J106" s="33">
        <v>165354.94</v>
      </c>
      <c r="K106" s="33">
        <v>3370785.1499999994</v>
      </c>
    </row>
    <row r="107" spans="1:11" x14ac:dyDescent="0.25">
      <c r="A107" s="35" t="s">
        <v>911</v>
      </c>
      <c r="B107" s="45">
        <v>2456.59</v>
      </c>
      <c r="C107" s="42">
        <v>168270.18</v>
      </c>
      <c r="D107" s="42">
        <v>18024.989999999998</v>
      </c>
      <c r="E107" s="42">
        <v>0</v>
      </c>
      <c r="F107" s="42">
        <v>43752.04</v>
      </c>
      <c r="G107" s="42">
        <v>578361.71</v>
      </c>
      <c r="H107" s="42">
        <v>276198.26999999996</v>
      </c>
      <c r="I107" s="42">
        <v>76695.37999999999</v>
      </c>
      <c r="J107" s="42">
        <v>22423.51</v>
      </c>
      <c r="K107" s="44">
        <v>1186182.67</v>
      </c>
    </row>
    <row r="108" spans="1:11" x14ac:dyDescent="0.25">
      <c r="A108" s="35" t="s">
        <v>912</v>
      </c>
      <c r="B108" s="41"/>
      <c r="C108" s="43"/>
      <c r="D108" s="43"/>
      <c r="E108" s="43"/>
      <c r="F108" s="42">
        <v>736.31</v>
      </c>
      <c r="G108" s="42">
        <v>99500.07</v>
      </c>
      <c r="H108" s="42">
        <v>0</v>
      </c>
      <c r="I108" s="42">
        <v>0</v>
      </c>
      <c r="J108" s="42">
        <v>0</v>
      </c>
      <c r="K108" s="44">
        <v>100236.38</v>
      </c>
    </row>
    <row r="109" spans="1:11" x14ac:dyDescent="0.25">
      <c r="A109" s="35" t="s">
        <v>913</v>
      </c>
      <c r="B109" s="45">
        <v>176920.61</v>
      </c>
      <c r="C109" s="42">
        <v>78131.990000000005</v>
      </c>
      <c r="D109" s="42">
        <v>193278.75999999998</v>
      </c>
      <c r="E109" s="42">
        <v>130678.36</v>
      </c>
      <c r="F109" s="42">
        <v>154225.43</v>
      </c>
      <c r="G109" s="42">
        <v>428969.32</v>
      </c>
      <c r="H109" s="42">
        <v>427911.03999999992</v>
      </c>
      <c r="I109" s="42">
        <v>163957.47999999998</v>
      </c>
      <c r="J109" s="42">
        <v>128786.43000000001</v>
      </c>
      <c r="K109" s="44">
        <v>1882859.4199999997</v>
      </c>
    </row>
    <row r="110" spans="1:11" x14ac:dyDescent="0.25">
      <c r="A110" s="35" t="s">
        <v>788</v>
      </c>
      <c r="B110" s="45">
        <v>460</v>
      </c>
      <c r="C110" s="42">
        <v>1046.68</v>
      </c>
      <c r="D110" s="42">
        <v>0</v>
      </c>
      <c r="E110" s="43"/>
      <c r="F110" s="43"/>
      <c r="G110" s="43"/>
      <c r="H110" s="43"/>
      <c r="I110" s="43"/>
      <c r="J110" s="43"/>
      <c r="K110" s="44">
        <v>1506.68</v>
      </c>
    </row>
    <row r="111" spans="1:11" x14ac:dyDescent="0.25">
      <c r="A111" s="35" t="s">
        <v>783</v>
      </c>
      <c r="B111" s="41"/>
      <c r="C111" s="43"/>
      <c r="D111" s="43"/>
      <c r="E111" s="43"/>
      <c r="F111" s="43"/>
      <c r="G111" s="42">
        <v>81250</v>
      </c>
      <c r="H111" s="42">
        <v>2240</v>
      </c>
      <c r="I111" s="42">
        <v>102365</v>
      </c>
      <c r="J111" s="42">
        <v>14145</v>
      </c>
      <c r="K111" s="44">
        <v>200000</v>
      </c>
    </row>
    <row r="112" spans="1:11" x14ac:dyDescent="0.25">
      <c r="A112" s="14" t="s">
        <v>33</v>
      </c>
      <c r="B112" s="33">
        <v>15750</v>
      </c>
      <c r="C112" s="33">
        <v>73247</v>
      </c>
      <c r="D112" s="33">
        <v>23914</v>
      </c>
      <c r="E112" s="33">
        <v>29643.439999999999</v>
      </c>
      <c r="F112" s="33">
        <v>98965.15</v>
      </c>
      <c r="G112" s="33">
        <v>25500</v>
      </c>
      <c r="H112" s="33">
        <v>31950</v>
      </c>
      <c r="I112" s="33">
        <v>40890.5</v>
      </c>
      <c r="J112" s="33">
        <v>3903.33</v>
      </c>
      <c r="K112" s="33">
        <v>343763.42</v>
      </c>
    </row>
    <row r="113" spans="1:11" x14ac:dyDescent="0.25">
      <c r="A113" s="35" t="s">
        <v>914</v>
      </c>
      <c r="B113" s="41"/>
      <c r="C113" s="43"/>
      <c r="D113" s="43"/>
      <c r="E113" s="42">
        <v>2305</v>
      </c>
      <c r="F113" s="43"/>
      <c r="G113" s="42">
        <v>0</v>
      </c>
      <c r="H113" s="42">
        <v>40240.15</v>
      </c>
      <c r="I113" s="42">
        <v>10890.5</v>
      </c>
      <c r="J113" s="42">
        <v>3903.33</v>
      </c>
      <c r="K113" s="44">
        <v>57338.98</v>
      </c>
    </row>
    <row r="114" spans="1:11" x14ac:dyDescent="0.25">
      <c r="A114" s="35" t="s">
        <v>915</v>
      </c>
      <c r="B114" s="45">
        <v>0</v>
      </c>
      <c r="C114" s="42">
        <v>7047</v>
      </c>
      <c r="D114" s="42">
        <v>12505.25</v>
      </c>
      <c r="E114" s="42">
        <v>15763.439999999999</v>
      </c>
      <c r="F114" s="42">
        <v>30715.15</v>
      </c>
      <c r="G114" s="42">
        <v>0</v>
      </c>
      <c r="H114" s="42">
        <v>-8290.15</v>
      </c>
      <c r="I114" s="42">
        <v>0</v>
      </c>
      <c r="J114" s="42">
        <v>0</v>
      </c>
      <c r="K114" s="44">
        <v>57740.689999999995</v>
      </c>
    </row>
    <row r="115" spans="1:11" x14ac:dyDescent="0.25">
      <c r="A115" s="35" t="s">
        <v>788</v>
      </c>
      <c r="B115" s="45">
        <v>15750</v>
      </c>
      <c r="C115" s="42">
        <v>37700</v>
      </c>
      <c r="D115" s="42">
        <v>8908.75</v>
      </c>
      <c r="E115" s="42">
        <v>1075</v>
      </c>
      <c r="F115" s="43"/>
      <c r="G115" s="43"/>
      <c r="H115" s="43"/>
      <c r="I115" s="43"/>
      <c r="J115" s="43"/>
      <c r="K115" s="44">
        <v>63433.75</v>
      </c>
    </row>
    <row r="116" spans="1:11" x14ac:dyDescent="0.25">
      <c r="A116" s="35" t="s">
        <v>761</v>
      </c>
      <c r="B116" s="41"/>
      <c r="C116" s="42">
        <v>28500</v>
      </c>
      <c r="D116" s="43"/>
      <c r="E116" s="43"/>
      <c r="F116" s="43"/>
      <c r="G116" s="43"/>
      <c r="H116" s="43"/>
      <c r="I116" s="43"/>
      <c r="J116" s="43"/>
      <c r="K116" s="44">
        <v>28500</v>
      </c>
    </row>
    <row r="117" spans="1:11" x14ac:dyDescent="0.25">
      <c r="A117" s="35" t="s">
        <v>776</v>
      </c>
      <c r="B117" s="41"/>
      <c r="C117" s="43"/>
      <c r="D117" s="42">
        <v>2500</v>
      </c>
      <c r="E117" s="42">
        <v>9000</v>
      </c>
      <c r="F117" s="42">
        <v>38500</v>
      </c>
      <c r="G117" s="43"/>
      <c r="H117" s="43"/>
      <c r="I117" s="43"/>
      <c r="J117" s="43"/>
      <c r="K117" s="44">
        <v>50000</v>
      </c>
    </row>
    <row r="118" spans="1:11" x14ac:dyDescent="0.25">
      <c r="A118" s="35" t="s">
        <v>777</v>
      </c>
      <c r="B118" s="41"/>
      <c r="C118" s="43"/>
      <c r="D118" s="43"/>
      <c r="E118" s="42">
        <v>1500</v>
      </c>
      <c r="F118" s="42">
        <v>28250</v>
      </c>
      <c r="G118" s="42">
        <v>250</v>
      </c>
      <c r="H118" s="43"/>
      <c r="I118" s="43"/>
      <c r="J118" s="43"/>
      <c r="K118" s="44">
        <v>30000</v>
      </c>
    </row>
    <row r="119" spans="1:11" x14ac:dyDescent="0.25">
      <c r="A119" s="35" t="s">
        <v>814</v>
      </c>
      <c r="B119" s="41"/>
      <c r="C119" s="43"/>
      <c r="D119" s="43"/>
      <c r="E119" s="43"/>
      <c r="F119" s="42">
        <v>1500</v>
      </c>
      <c r="G119" s="42">
        <v>25250</v>
      </c>
      <c r="H119" s="42">
        <v>0</v>
      </c>
      <c r="I119" s="42">
        <v>0</v>
      </c>
      <c r="J119" s="42">
        <v>0</v>
      </c>
      <c r="K119" s="44">
        <v>26750</v>
      </c>
    </row>
    <row r="120" spans="1:11" x14ac:dyDescent="0.25">
      <c r="A120" s="35" t="s">
        <v>802</v>
      </c>
      <c r="B120" s="41"/>
      <c r="C120" s="43"/>
      <c r="D120" s="43"/>
      <c r="E120" s="43"/>
      <c r="F120" s="43"/>
      <c r="G120" s="43"/>
      <c r="H120" s="42">
        <v>0</v>
      </c>
      <c r="I120" s="42">
        <v>30000</v>
      </c>
      <c r="J120" s="43"/>
      <c r="K120" s="44">
        <v>30000</v>
      </c>
    </row>
    <row r="121" spans="1:11" x14ac:dyDescent="0.25">
      <c r="A121" s="14" t="s">
        <v>34</v>
      </c>
      <c r="B121" s="33">
        <v>0</v>
      </c>
      <c r="C121" s="33">
        <v>41742.19</v>
      </c>
      <c r="D121" s="33">
        <v>118491.22</v>
      </c>
      <c r="E121" s="33">
        <v>101987.84</v>
      </c>
      <c r="F121" s="33">
        <v>86224.13</v>
      </c>
      <c r="G121" s="33">
        <v>41600</v>
      </c>
      <c r="H121" s="33">
        <v>59475</v>
      </c>
      <c r="I121" s="33">
        <v>28733.63</v>
      </c>
      <c r="J121" s="33">
        <v>15293.33</v>
      </c>
      <c r="K121" s="33">
        <v>493547.34</v>
      </c>
    </row>
    <row r="122" spans="1:11" x14ac:dyDescent="0.25">
      <c r="A122" s="35" t="s">
        <v>916</v>
      </c>
      <c r="B122" s="41"/>
      <c r="C122" s="43"/>
      <c r="D122" s="43"/>
      <c r="E122" s="43"/>
      <c r="F122" s="42">
        <v>5460.5</v>
      </c>
      <c r="G122" s="42">
        <v>1755</v>
      </c>
      <c r="H122" s="42">
        <v>0</v>
      </c>
      <c r="I122" s="42">
        <v>2488.89</v>
      </c>
      <c r="J122" s="42">
        <v>15240</v>
      </c>
      <c r="K122" s="44">
        <v>24944.39</v>
      </c>
    </row>
    <row r="123" spans="1:11" x14ac:dyDescent="0.25">
      <c r="A123" s="35" t="s">
        <v>917</v>
      </c>
      <c r="B123" s="45">
        <v>0</v>
      </c>
      <c r="C123" s="42">
        <v>12907.11</v>
      </c>
      <c r="D123" s="42">
        <v>53265</v>
      </c>
      <c r="E123" s="42">
        <v>27158.370000000003</v>
      </c>
      <c r="F123" s="42">
        <v>79263.63</v>
      </c>
      <c r="G123" s="42">
        <v>32245</v>
      </c>
      <c r="H123" s="42">
        <v>15475</v>
      </c>
      <c r="I123" s="42">
        <v>25344.74</v>
      </c>
      <c r="J123" s="42">
        <v>53.33</v>
      </c>
      <c r="K123" s="44">
        <v>245712.17999999996</v>
      </c>
    </row>
    <row r="124" spans="1:11" x14ac:dyDescent="0.25">
      <c r="A124" s="35" t="s">
        <v>788</v>
      </c>
      <c r="B124" s="45">
        <v>0</v>
      </c>
      <c r="C124" s="42">
        <v>25726.080000000002</v>
      </c>
      <c r="D124" s="42">
        <v>19563.219999999998</v>
      </c>
      <c r="E124" s="42">
        <v>43601.47</v>
      </c>
      <c r="F124" s="43"/>
      <c r="G124" s="43"/>
      <c r="H124" s="43"/>
      <c r="I124" s="43"/>
      <c r="J124" s="43"/>
      <c r="K124" s="44">
        <v>88890.77</v>
      </c>
    </row>
    <row r="125" spans="1:11" x14ac:dyDescent="0.25">
      <c r="A125" s="35" t="s">
        <v>761</v>
      </c>
      <c r="B125" s="45">
        <v>0</v>
      </c>
      <c r="C125" s="42">
        <v>3109</v>
      </c>
      <c r="D125" s="42">
        <v>25363</v>
      </c>
      <c r="E125" s="42">
        <v>28</v>
      </c>
      <c r="F125" s="43"/>
      <c r="G125" s="43"/>
      <c r="H125" s="43"/>
      <c r="I125" s="43"/>
      <c r="J125" s="43"/>
      <c r="K125" s="44">
        <v>28500</v>
      </c>
    </row>
    <row r="126" spans="1:11" x14ac:dyDescent="0.25">
      <c r="A126" s="35" t="s">
        <v>776</v>
      </c>
      <c r="B126" s="41"/>
      <c r="C126" s="43"/>
      <c r="D126" s="42">
        <v>20300</v>
      </c>
      <c r="E126" s="42">
        <v>29700</v>
      </c>
      <c r="F126" s="43"/>
      <c r="G126" s="43"/>
      <c r="H126" s="43"/>
      <c r="I126" s="43"/>
      <c r="J126" s="43"/>
      <c r="K126" s="44">
        <v>50000</v>
      </c>
    </row>
    <row r="127" spans="1:11" x14ac:dyDescent="0.25">
      <c r="A127" s="35" t="s">
        <v>777</v>
      </c>
      <c r="B127" s="41"/>
      <c r="C127" s="43"/>
      <c r="D127" s="43"/>
      <c r="E127" s="42">
        <v>1500</v>
      </c>
      <c r="F127" s="43"/>
      <c r="G127" s="42">
        <v>7600</v>
      </c>
      <c r="H127" s="42">
        <v>20000</v>
      </c>
      <c r="I127" s="42">
        <v>900</v>
      </c>
      <c r="J127" s="43"/>
      <c r="K127" s="44">
        <v>30000</v>
      </c>
    </row>
    <row r="128" spans="1:11" x14ac:dyDescent="0.25">
      <c r="A128" s="35" t="s">
        <v>814</v>
      </c>
      <c r="B128" s="41"/>
      <c r="C128" s="43"/>
      <c r="D128" s="43"/>
      <c r="E128" s="43"/>
      <c r="F128" s="42">
        <v>1500</v>
      </c>
      <c r="G128" s="43"/>
      <c r="H128" s="42">
        <v>24000</v>
      </c>
      <c r="I128" s="43"/>
      <c r="J128" s="43"/>
      <c r="K128" s="44">
        <v>25500</v>
      </c>
    </row>
    <row r="129" spans="1:11" x14ac:dyDescent="0.25">
      <c r="A129" s="14" t="s">
        <v>35</v>
      </c>
      <c r="B129" s="33">
        <v>34715.56</v>
      </c>
      <c r="C129" s="33">
        <v>22888.67</v>
      </c>
      <c r="D129" s="33">
        <v>16390.740000000002</v>
      </c>
      <c r="E129" s="33">
        <v>62927.55</v>
      </c>
      <c r="F129" s="33">
        <v>107402.28</v>
      </c>
      <c r="G129" s="33">
        <v>54188.819999999992</v>
      </c>
      <c r="H129" s="33">
        <v>116463.21</v>
      </c>
      <c r="I129" s="33">
        <v>116955.39</v>
      </c>
      <c r="J129" s="33">
        <v>53.33</v>
      </c>
      <c r="K129" s="33">
        <v>531985.54999999981</v>
      </c>
    </row>
    <row r="130" spans="1:11" x14ac:dyDescent="0.25">
      <c r="A130" s="35" t="s">
        <v>918</v>
      </c>
      <c r="B130" s="41"/>
      <c r="C130" s="43"/>
      <c r="D130" s="43"/>
      <c r="E130" s="43"/>
      <c r="F130" s="42">
        <v>23660</v>
      </c>
      <c r="G130" s="42">
        <v>5277.73</v>
      </c>
      <c r="H130" s="42">
        <v>72016.400000000009</v>
      </c>
      <c r="I130" s="42">
        <v>97846.47</v>
      </c>
      <c r="J130" s="43"/>
      <c r="K130" s="44">
        <v>198800.6</v>
      </c>
    </row>
    <row r="131" spans="1:11" x14ac:dyDescent="0.25">
      <c r="A131" s="35" t="s">
        <v>919</v>
      </c>
      <c r="B131" s="45">
        <v>0</v>
      </c>
      <c r="C131" s="42">
        <v>15000</v>
      </c>
      <c r="D131" s="42">
        <v>390.74</v>
      </c>
      <c r="E131" s="42">
        <v>18827.55</v>
      </c>
      <c r="F131" s="42">
        <v>32842.28</v>
      </c>
      <c r="G131" s="42">
        <v>48911.09</v>
      </c>
      <c r="H131" s="42">
        <v>44446.81</v>
      </c>
      <c r="I131" s="42">
        <v>19108.919999999998</v>
      </c>
      <c r="J131" s="42">
        <v>53.33</v>
      </c>
      <c r="K131" s="44">
        <v>179580.71999999994</v>
      </c>
    </row>
    <row r="132" spans="1:11" x14ac:dyDescent="0.25">
      <c r="A132" s="35" t="s">
        <v>788</v>
      </c>
      <c r="B132" s="45">
        <v>34715.56</v>
      </c>
      <c r="C132" s="42">
        <v>7888.67</v>
      </c>
      <c r="D132" s="42">
        <v>11000</v>
      </c>
      <c r="E132" s="43"/>
      <c r="F132" s="43"/>
      <c r="G132" s="43"/>
      <c r="H132" s="43"/>
      <c r="I132" s="43"/>
      <c r="J132" s="43"/>
      <c r="K132" s="44">
        <v>53604.229999999996</v>
      </c>
    </row>
    <row r="133" spans="1:11" x14ac:dyDescent="0.25">
      <c r="A133" s="35" t="s">
        <v>776</v>
      </c>
      <c r="B133" s="41"/>
      <c r="C133" s="43"/>
      <c r="D133" s="42">
        <v>5000</v>
      </c>
      <c r="E133" s="42">
        <v>44100</v>
      </c>
      <c r="F133" s="42">
        <v>50900</v>
      </c>
      <c r="G133" s="43"/>
      <c r="H133" s="43"/>
      <c r="I133" s="43"/>
      <c r="J133" s="43"/>
      <c r="K133" s="44">
        <v>100000</v>
      </c>
    </row>
    <row r="134" spans="1:11" x14ac:dyDescent="0.25">
      <c r="A134" s="14" t="s">
        <v>36</v>
      </c>
      <c r="B134" s="34"/>
      <c r="C134" s="34"/>
      <c r="D134" s="34"/>
      <c r="E134" s="33">
        <v>50000</v>
      </c>
      <c r="F134" s="33">
        <v>28503.360000000001</v>
      </c>
      <c r="G134" s="33">
        <v>165502</v>
      </c>
      <c r="H134" s="33">
        <v>43066.48</v>
      </c>
      <c r="I134" s="33">
        <v>111893</v>
      </c>
      <c r="J134" s="33">
        <v>16383.4</v>
      </c>
      <c r="K134" s="33">
        <v>415348.24</v>
      </c>
    </row>
    <row r="135" spans="1:11" x14ac:dyDescent="0.25">
      <c r="A135" s="35" t="s">
        <v>777</v>
      </c>
      <c r="B135" s="41"/>
      <c r="C135" s="43"/>
      <c r="D135" s="43"/>
      <c r="E135" s="42">
        <v>50000</v>
      </c>
      <c r="F135" s="42">
        <v>28503.360000000001</v>
      </c>
      <c r="G135" s="42">
        <v>165502</v>
      </c>
      <c r="H135" s="42">
        <v>43066.48</v>
      </c>
      <c r="I135" s="42">
        <v>111893</v>
      </c>
      <c r="J135" s="42">
        <v>16383.4</v>
      </c>
      <c r="K135" s="44">
        <v>415348.24</v>
      </c>
    </row>
    <row r="136" spans="1:11" x14ac:dyDescent="0.25">
      <c r="A136" s="14" t="s">
        <v>150</v>
      </c>
      <c r="B136" s="34"/>
      <c r="C136" s="33">
        <v>5551</v>
      </c>
      <c r="D136" s="33">
        <v>4746.0200000000004</v>
      </c>
      <c r="E136" s="34"/>
      <c r="F136" s="34"/>
      <c r="G136" s="34"/>
      <c r="H136" s="34"/>
      <c r="I136" s="34"/>
      <c r="J136" s="34"/>
      <c r="K136" s="33">
        <v>10297.02</v>
      </c>
    </row>
    <row r="137" spans="1:11" x14ac:dyDescent="0.25">
      <c r="A137" s="35" t="s">
        <v>920</v>
      </c>
      <c r="B137" s="41"/>
      <c r="C137" s="42">
        <v>3951</v>
      </c>
      <c r="D137" s="43"/>
      <c r="E137" s="43"/>
      <c r="F137" s="43"/>
      <c r="G137" s="43"/>
      <c r="H137" s="43"/>
      <c r="I137" s="43"/>
      <c r="J137" s="43"/>
      <c r="K137" s="44">
        <v>3951</v>
      </c>
    </row>
    <row r="138" spans="1:11" x14ac:dyDescent="0.25">
      <c r="A138" s="35" t="s">
        <v>921</v>
      </c>
      <c r="B138" s="41"/>
      <c r="C138" s="42">
        <v>1600</v>
      </c>
      <c r="D138" s="42">
        <v>4746.0200000000004</v>
      </c>
      <c r="E138" s="43"/>
      <c r="F138" s="43"/>
      <c r="G138" s="43"/>
      <c r="H138" s="43"/>
      <c r="I138" s="43"/>
      <c r="J138" s="43"/>
      <c r="K138" s="44">
        <v>6346.02</v>
      </c>
    </row>
    <row r="139" spans="1:11" x14ac:dyDescent="0.25">
      <c r="A139" s="14" t="s">
        <v>165</v>
      </c>
      <c r="B139" s="33">
        <v>768.73</v>
      </c>
      <c r="C139" s="33">
        <v>53984.6</v>
      </c>
      <c r="D139" s="34"/>
      <c r="E139" s="34"/>
      <c r="F139" s="34"/>
      <c r="G139" s="34"/>
      <c r="H139" s="34"/>
      <c r="I139" s="34"/>
      <c r="J139" s="34"/>
      <c r="K139" s="33">
        <v>54753.33</v>
      </c>
    </row>
    <row r="140" spans="1:11" x14ac:dyDescent="0.25">
      <c r="A140" s="35" t="s">
        <v>910</v>
      </c>
      <c r="B140" s="45">
        <v>500</v>
      </c>
      <c r="C140" s="42">
        <v>4253.3300000000008</v>
      </c>
      <c r="D140" s="43"/>
      <c r="E140" s="43"/>
      <c r="F140" s="43"/>
      <c r="G140" s="43"/>
      <c r="H140" s="43"/>
      <c r="I140" s="43"/>
      <c r="J140" s="43"/>
      <c r="K140" s="44">
        <v>4753.3300000000008</v>
      </c>
    </row>
    <row r="141" spans="1:11" x14ac:dyDescent="0.25">
      <c r="A141" s="35" t="s">
        <v>922</v>
      </c>
      <c r="B141" s="45">
        <v>268.73</v>
      </c>
      <c r="C141" s="42">
        <v>49731.27</v>
      </c>
      <c r="D141" s="43"/>
      <c r="E141" s="43"/>
      <c r="F141" s="43"/>
      <c r="G141" s="43"/>
      <c r="H141" s="43"/>
      <c r="I141" s="43"/>
      <c r="J141" s="43"/>
      <c r="K141" s="44">
        <v>50000</v>
      </c>
    </row>
    <row r="142" spans="1:11" x14ac:dyDescent="0.25">
      <c r="A142" s="14" t="s">
        <v>166</v>
      </c>
      <c r="B142" s="33">
        <v>1861.33</v>
      </c>
      <c r="C142" s="33">
        <v>424.99999999999989</v>
      </c>
      <c r="D142" s="34"/>
      <c r="E142" s="34"/>
      <c r="F142" s="34"/>
      <c r="G142" s="34"/>
      <c r="H142" s="34"/>
      <c r="I142" s="34"/>
      <c r="J142" s="34"/>
      <c r="K142" s="33">
        <v>2286.33</v>
      </c>
    </row>
    <row r="143" spans="1:11" x14ac:dyDescent="0.25">
      <c r="A143" s="35" t="s">
        <v>922</v>
      </c>
      <c r="B143" s="45">
        <v>1861.33</v>
      </c>
      <c r="C143" s="42">
        <v>424.99999999999989</v>
      </c>
      <c r="D143" s="43"/>
      <c r="E143" s="43"/>
      <c r="F143" s="43"/>
      <c r="G143" s="43"/>
      <c r="H143" s="43"/>
      <c r="I143" s="43"/>
      <c r="J143" s="43"/>
      <c r="K143" s="44">
        <v>2286.33</v>
      </c>
    </row>
    <row r="144" spans="1:11" x14ac:dyDescent="0.25">
      <c r="A144" s="14" t="s">
        <v>167</v>
      </c>
      <c r="B144" s="33">
        <v>18853.18</v>
      </c>
      <c r="C144" s="33">
        <v>21146.82</v>
      </c>
      <c r="D144" s="34"/>
      <c r="E144" s="34"/>
      <c r="F144" s="34"/>
      <c r="G144" s="34"/>
      <c r="H144" s="34"/>
      <c r="I144" s="34"/>
      <c r="J144" s="34"/>
      <c r="K144" s="33">
        <v>40000</v>
      </c>
    </row>
    <row r="145" spans="1:11" x14ac:dyDescent="0.25">
      <c r="A145" s="35" t="s">
        <v>922</v>
      </c>
      <c r="B145" s="45">
        <v>18853.18</v>
      </c>
      <c r="C145" s="42">
        <v>21146.82</v>
      </c>
      <c r="D145" s="43"/>
      <c r="E145" s="43"/>
      <c r="F145" s="43"/>
      <c r="G145" s="43"/>
      <c r="H145" s="43"/>
      <c r="I145" s="43"/>
      <c r="J145" s="43"/>
      <c r="K145" s="44">
        <v>40000</v>
      </c>
    </row>
    <row r="146" spans="1:11" x14ac:dyDescent="0.25">
      <c r="A146" s="14" t="s">
        <v>37</v>
      </c>
      <c r="B146" s="34"/>
      <c r="C146" s="33">
        <v>27824.1</v>
      </c>
      <c r="D146" s="33">
        <v>7175.9</v>
      </c>
      <c r="E146" s="33">
        <v>133478.45000000001</v>
      </c>
      <c r="F146" s="33">
        <v>54334.58</v>
      </c>
      <c r="G146" s="33">
        <v>107432.20999999999</v>
      </c>
      <c r="H146" s="33">
        <v>325314.85000000003</v>
      </c>
      <c r="I146" s="33">
        <v>365023.08</v>
      </c>
      <c r="J146" s="33">
        <v>44922.42</v>
      </c>
      <c r="K146" s="33">
        <v>1065505.5900000001</v>
      </c>
    </row>
    <row r="147" spans="1:11" x14ac:dyDescent="0.25">
      <c r="A147" s="35" t="s">
        <v>923</v>
      </c>
      <c r="B147" s="41"/>
      <c r="C147" s="42">
        <v>27824.1</v>
      </c>
      <c r="D147" s="42">
        <v>7175.9</v>
      </c>
      <c r="E147" s="42">
        <v>133478.45000000001</v>
      </c>
      <c r="F147" s="42">
        <v>54334.58</v>
      </c>
      <c r="G147" s="42">
        <v>107432.20999999999</v>
      </c>
      <c r="H147" s="42">
        <v>325314.85000000003</v>
      </c>
      <c r="I147" s="42">
        <v>365023.08</v>
      </c>
      <c r="J147" s="42">
        <v>44922.42</v>
      </c>
      <c r="K147" s="44">
        <v>1065505.5900000001</v>
      </c>
    </row>
    <row r="148" spans="1:11" x14ac:dyDescent="0.25">
      <c r="A148" s="14" t="s">
        <v>38</v>
      </c>
      <c r="B148" s="34"/>
      <c r="C148" s="33">
        <v>2634.08</v>
      </c>
      <c r="D148" s="33">
        <v>27070.009999999991</v>
      </c>
      <c r="E148" s="33">
        <v>20873.13</v>
      </c>
      <c r="F148" s="33">
        <v>11650.15</v>
      </c>
      <c r="G148" s="33">
        <v>1419.8</v>
      </c>
      <c r="H148" s="33">
        <v>26030.000000000004</v>
      </c>
      <c r="I148" s="33">
        <v>11824.669999999998</v>
      </c>
      <c r="J148" s="33">
        <v>4312.45</v>
      </c>
      <c r="K148" s="33">
        <v>105814.29</v>
      </c>
    </row>
    <row r="149" spans="1:11" x14ac:dyDescent="0.25">
      <c r="A149" s="35" t="s">
        <v>749</v>
      </c>
      <c r="B149" s="41"/>
      <c r="C149" s="42">
        <v>2634.08</v>
      </c>
      <c r="D149" s="42">
        <v>27070.009999999991</v>
      </c>
      <c r="E149" s="42">
        <v>20873.13</v>
      </c>
      <c r="F149" s="42">
        <v>11650.15</v>
      </c>
      <c r="G149" s="42">
        <v>1419.8</v>
      </c>
      <c r="H149" s="42">
        <v>26030.000000000004</v>
      </c>
      <c r="I149" s="42">
        <v>11824.669999999998</v>
      </c>
      <c r="J149" s="42">
        <v>4312.45</v>
      </c>
      <c r="K149" s="44">
        <v>105814.29</v>
      </c>
    </row>
    <row r="150" spans="1:11" x14ac:dyDescent="0.25">
      <c r="A150" s="14" t="s">
        <v>168</v>
      </c>
      <c r="B150" s="33">
        <v>17332.5</v>
      </c>
      <c r="C150" s="33">
        <v>82667.5</v>
      </c>
      <c r="D150" s="34"/>
      <c r="E150" s="34"/>
      <c r="F150" s="34"/>
      <c r="G150" s="34"/>
      <c r="H150" s="34"/>
      <c r="I150" s="34"/>
      <c r="J150" s="34"/>
      <c r="K150" s="33">
        <v>100000</v>
      </c>
    </row>
    <row r="151" spans="1:11" x14ac:dyDescent="0.25">
      <c r="A151" s="35" t="s">
        <v>892</v>
      </c>
      <c r="B151" s="45">
        <v>580.5</v>
      </c>
      <c r="C151" s="42">
        <v>49419.5</v>
      </c>
      <c r="D151" s="43"/>
      <c r="E151" s="43"/>
      <c r="F151" s="43"/>
      <c r="G151" s="43"/>
      <c r="H151" s="43"/>
      <c r="I151" s="43"/>
      <c r="J151" s="43"/>
      <c r="K151" s="44">
        <v>50000</v>
      </c>
    </row>
    <row r="152" spans="1:11" x14ac:dyDescent="0.25">
      <c r="A152" s="35" t="s">
        <v>922</v>
      </c>
      <c r="B152" s="45">
        <v>16752</v>
      </c>
      <c r="C152" s="42">
        <v>33248</v>
      </c>
      <c r="D152" s="43"/>
      <c r="E152" s="43"/>
      <c r="F152" s="43"/>
      <c r="G152" s="43"/>
      <c r="H152" s="43"/>
      <c r="I152" s="43"/>
      <c r="J152" s="43"/>
      <c r="K152" s="44">
        <v>50000</v>
      </c>
    </row>
    <row r="153" spans="1:11" x14ac:dyDescent="0.25">
      <c r="A153" s="14" t="s">
        <v>169</v>
      </c>
      <c r="B153" s="33">
        <v>6062.07</v>
      </c>
      <c r="C153" s="33">
        <v>38612.929999999993</v>
      </c>
      <c r="D153" s="34"/>
      <c r="E153" s="34"/>
      <c r="F153" s="34"/>
      <c r="G153" s="34"/>
      <c r="H153" s="34"/>
      <c r="I153" s="34"/>
      <c r="J153" s="34"/>
      <c r="K153" s="33">
        <v>44674.999999999993</v>
      </c>
    </row>
    <row r="154" spans="1:11" x14ac:dyDescent="0.25">
      <c r="A154" s="35" t="s">
        <v>892</v>
      </c>
      <c r="B154" s="41"/>
      <c r="C154" s="42">
        <v>5000</v>
      </c>
      <c r="D154" s="43"/>
      <c r="E154" s="43"/>
      <c r="F154" s="43"/>
      <c r="G154" s="43"/>
      <c r="H154" s="43"/>
      <c r="I154" s="43"/>
      <c r="J154" s="43"/>
      <c r="K154" s="44">
        <v>5000</v>
      </c>
    </row>
    <row r="155" spans="1:11" x14ac:dyDescent="0.25">
      <c r="A155" s="35" t="s">
        <v>922</v>
      </c>
      <c r="B155" s="45">
        <v>6062.07</v>
      </c>
      <c r="C155" s="42">
        <v>33612.929999999993</v>
      </c>
      <c r="D155" s="43"/>
      <c r="E155" s="43"/>
      <c r="F155" s="43"/>
      <c r="G155" s="43"/>
      <c r="H155" s="43"/>
      <c r="I155" s="43"/>
      <c r="J155" s="43"/>
      <c r="K155" s="44">
        <v>39674.999999999993</v>
      </c>
    </row>
    <row r="156" spans="1:11" x14ac:dyDescent="0.25">
      <c r="A156" s="14" t="s">
        <v>133</v>
      </c>
      <c r="B156" s="33">
        <v>49134.06</v>
      </c>
      <c r="C156" s="33">
        <v>327446.87999999989</v>
      </c>
      <c r="D156" s="33">
        <v>30999.32</v>
      </c>
      <c r="E156" s="33">
        <v>67419.740000000005</v>
      </c>
      <c r="F156" s="34"/>
      <c r="G156" s="34"/>
      <c r="H156" s="34"/>
      <c r="I156" s="34"/>
      <c r="J156" s="34"/>
      <c r="K156" s="33">
        <v>474999.99999999988</v>
      </c>
    </row>
    <row r="157" spans="1:11" x14ac:dyDescent="0.25">
      <c r="A157" s="35" t="s">
        <v>761</v>
      </c>
      <c r="B157" s="45">
        <v>49134.06</v>
      </c>
      <c r="C157" s="42">
        <v>327446.87999999989</v>
      </c>
      <c r="D157" s="42">
        <v>30999.32</v>
      </c>
      <c r="E157" s="42">
        <v>67419.740000000005</v>
      </c>
      <c r="F157" s="43"/>
      <c r="G157" s="43"/>
      <c r="H157" s="43"/>
      <c r="I157" s="43"/>
      <c r="J157" s="43"/>
      <c r="K157" s="44">
        <v>474999.99999999988</v>
      </c>
    </row>
    <row r="158" spans="1:11" x14ac:dyDescent="0.25">
      <c r="A158" s="14" t="s">
        <v>39</v>
      </c>
      <c r="B158" s="33">
        <v>81099.73000000001</v>
      </c>
      <c r="C158" s="33">
        <v>1253386.77</v>
      </c>
      <c r="D158" s="33">
        <v>577052.65</v>
      </c>
      <c r="E158" s="33">
        <v>64231.829999999994</v>
      </c>
      <c r="F158" s="33">
        <v>1177240.47</v>
      </c>
      <c r="G158" s="33">
        <v>1143272</v>
      </c>
      <c r="H158" s="33">
        <v>2089077.51</v>
      </c>
      <c r="I158" s="33">
        <v>474032.43999999994</v>
      </c>
      <c r="J158" s="33">
        <v>717657.38</v>
      </c>
      <c r="K158" s="33">
        <v>7577050.7800000003</v>
      </c>
    </row>
    <row r="159" spans="1:11" x14ac:dyDescent="0.25">
      <c r="A159" s="35" t="s">
        <v>761</v>
      </c>
      <c r="B159" s="45">
        <v>81099.73000000001</v>
      </c>
      <c r="C159" s="42">
        <v>1253386.77</v>
      </c>
      <c r="D159" s="42">
        <v>477052.65</v>
      </c>
      <c r="E159" s="42">
        <v>64124.88</v>
      </c>
      <c r="F159" s="42">
        <v>1177240.47</v>
      </c>
      <c r="G159" s="42">
        <v>1127494.44</v>
      </c>
      <c r="H159" s="42">
        <v>1518055.28</v>
      </c>
      <c r="I159" s="43"/>
      <c r="J159" s="43"/>
      <c r="K159" s="44">
        <v>5698454.2199999997</v>
      </c>
    </row>
    <row r="160" spans="1:11" x14ac:dyDescent="0.25">
      <c r="A160" s="35" t="s">
        <v>776</v>
      </c>
      <c r="B160" s="41"/>
      <c r="C160" s="43"/>
      <c r="D160" s="42">
        <v>100000</v>
      </c>
      <c r="E160" s="42">
        <v>106.94999999999996</v>
      </c>
      <c r="F160" s="43"/>
      <c r="G160" s="42">
        <v>15777.560000000001</v>
      </c>
      <c r="H160" s="42">
        <v>571022.23</v>
      </c>
      <c r="I160" s="42">
        <v>474032.43999999994</v>
      </c>
      <c r="J160" s="42">
        <v>717657.38</v>
      </c>
      <c r="K160" s="44">
        <v>1878596.56</v>
      </c>
    </row>
    <row r="161" spans="1:11" x14ac:dyDescent="0.25">
      <c r="A161" s="14" t="s">
        <v>127</v>
      </c>
      <c r="B161" s="34"/>
      <c r="C161" s="33">
        <v>15963.630000000001</v>
      </c>
      <c r="D161" s="33">
        <v>209949.04</v>
      </c>
      <c r="E161" s="33">
        <v>25554.38</v>
      </c>
      <c r="F161" s="33">
        <v>17032.95</v>
      </c>
      <c r="G161" s="34"/>
      <c r="H161" s="34"/>
      <c r="I161" s="34"/>
      <c r="J161" s="34"/>
      <c r="K161" s="33">
        <v>268500</v>
      </c>
    </row>
    <row r="162" spans="1:11" x14ac:dyDescent="0.25">
      <c r="A162" s="35" t="s">
        <v>749</v>
      </c>
      <c r="B162" s="41"/>
      <c r="C162" s="42">
        <v>1200</v>
      </c>
      <c r="D162" s="42">
        <v>58800</v>
      </c>
      <c r="E162" s="43"/>
      <c r="F162" s="43"/>
      <c r="G162" s="43"/>
      <c r="H162" s="43"/>
      <c r="I162" s="43"/>
      <c r="J162" s="43"/>
      <c r="K162" s="44">
        <v>60000</v>
      </c>
    </row>
    <row r="163" spans="1:11" x14ac:dyDescent="0.25">
      <c r="A163" s="35" t="s">
        <v>922</v>
      </c>
      <c r="B163" s="41"/>
      <c r="C163" s="42">
        <v>14763.630000000001</v>
      </c>
      <c r="D163" s="42">
        <v>151149.04</v>
      </c>
      <c r="E163" s="42">
        <v>25554.38</v>
      </c>
      <c r="F163" s="42">
        <v>17032.95</v>
      </c>
      <c r="G163" s="43"/>
      <c r="H163" s="43"/>
      <c r="I163" s="43"/>
      <c r="J163" s="43"/>
      <c r="K163" s="44">
        <v>208500</v>
      </c>
    </row>
    <row r="164" spans="1:11" x14ac:dyDescent="0.25">
      <c r="A164" s="14" t="s">
        <v>151</v>
      </c>
      <c r="B164" s="33">
        <v>26246.6</v>
      </c>
      <c r="C164" s="33">
        <v>59796.2</v>
      </c>
      <c r="D164" s="33">
        <v>152957.19999999998</v>
      </c>
      <c r="E164" s="33">
        <v>0</v>
      </c>
      <c r="F164" s="34"/>
      <c r="G164" s="34"/>
      <c r="H164" s="34"/>
      <c r="I164" s="34"/>
      <c r="J164" s="34"/>
      <c r="K164" s="33">
        <v>239000</v>
      </c>
    </row>
    <row r="165" spans="1:11" x14ac:dyDescent="0.25">
      <c r="A165" s="35" t="s">
        <v>749</v>
      </c>
      <c r="B165" s="41"/>
      <c r="C165" s="42">
        <v>9809.06</v>
      </c>
      <c r="D165" s="42">
        <v>84190.939999999988</v>
      </c>
      <c r="E165" s="42">
        <v>0</v>
      </c>
      <c r="F165" s="43"/>
      <c r="G165" s="43"/>
      <c r="H165" s="43"/>
      <c r="I165" s="43"/>
      <c r="J165" s="43"/>
      <c r="K165" s="44">
        <v>93999.999999999985</v>
      </c>
    </row>
    <row r="166" spans="1:11" x14ac:dyDescent="0.25">
      <c r="A166" s="35" t="s">
        <v>922</v>
      </c>
      <c r="B166" s="41"/>
      <c r="C166" s="42">
        <v>31233.74</v>
      </c>
      <c r="D166" s="42">
        <v>68766.259999999995</v>
      </c>
      <c r="E166" s="43"/>
      <c r="F166" s="43"/>
      <c r="G166" s="43"/>
      <c r="H166" s="43"/>
      <c r="I166" s="43"/>
      <c r="J166" s="43"/>
      <c r="K166" s="44">
        <v>100000</v>
      </c>
    </row>
    <row r="167" spans="1:11" x14ac:dyDescent="0.25">
      <c r="A167" s="35" t="s">
        <v>924</v>
      </c>
      <c r="B167" s="45">
        <v>26246.6</v>
      </c>
      <c r="C167" s="42">
        <v>18753.399999999998</v>
      </c>
      <c r="D167" s="43"/>
      <c r="E167" s="43"/>
      <c r="F167" s="43"/>
      <c r="G167" s="43"/>
      <c r="H167" s="43"/>
      <c r="I167" s="43"/>
      <c r="J167" s="43"/>
      <c r="K167" s="44">
        <v>45000</v>
      </c>
    </row>
    <row r="168" spans="1:11" x14ac:dyDescent="0.25">
      <c r="A168" s="14" t="s">
        <v>152</v>
      </c>
      <c r="B168" s="34"/>
      <c r="C168" s="34"/>
      <c r="D168" s="33">
        <v>20000</v>
      </c>
      <c r="E168" s="34"/>
      <c r="F168" s="34"/>
      <c r="G168" s="34"/>
      <c r="H168" s="34"/>
      <c r="I168" s="34"/>
      <c r="J168" s="34"/>
      <c r="K168" s="33">
        <v>20000</v>
      </c>
    </row>
    <row r="169" spans="1:11" x14ac:dyDescent="0.25">
      <c r="A169" s="35" t="s">
        <v>922</v>
      </c>
      <c r="B169" s="41"/>
      <c r="C169" s="43"/>
      <c r="D169" s="42">
        <v>20000</v>
      </c>
      <c r="E169" s="43"/>
      <c r="F169" s="43"/>
      <c r="G169" s="43"/>
      <c r="H169" s="43"/>
      <c r="I169" s="43"/>
      <c r="J169" s="43"/>
      <c r="K169" s="44">
        <v>20000</v>
      </c>
    </row>
    <row r="170" spans="1:11" x14ac:dyDescent="0.25">
      <c r="A170" s="14" t="s">
        <v>134</v>
      </c>
      <c r="B170" s="34"/>
      <c r="C170" s="33">
        <v>15802.35</v>
      </c>
      <c r="D170" s="33">
        <v>7564.85</v>
      </c>
      <c r="E170" s="33">
        <v>612.25</v>
      </c>
      <c r="F170" s="33">
        <v>0</v>
      </c>
      <c r="G170" s="34"/>
      <c r="H170" s="34"/>
      <c r="I170" s="34"/>
      <c r="J170" s="34"/>
      <c r="K170" s="33">
        <v>23979.45</v>
      </c>
    </row>
    <row r="171" spans="1:11" x14ac:dyDescent="0.25">
      <c r="A171" s="35" t="s">
        <v>749</v>
      </c>
      <c r="B171" s="41"/>
      <c r="C171" s="42">
        <v>15802.35</v>
      </c>
      <c r="D171" s="42">
        <v>7564.85</v>
      </c>
      <c r="E171" s="42">
        <v>612.25</v>
      </c>
      <c r="F171" s="42">
        <v>0</v>
      </c>
      <c r="G171" s="43"/>
      <c r="H171" s="43"/>
      <c r="I171" s="43"/>
      <c r="J171" s="43"/>
      <c r="K171" s="44">
        <v>23979.45</v>
      </c>
    </row>
    <row r="172" spans="1:11" x14ac:dyDescent="0.25">
      <c r="A172" s="14" t="s">
        <v>153</v>
      </c>
      <c r="B172" s="34"/>
      <c r="C172" s="33">
        <v>172879.94</v>
      </c>
      <c r="D172" s="33">
        <v>1802.42</v>
      </c>
      <c r="E172" s="33">
        <v>0</v>
      </c>
      <c r="F172" s="33">
        <v>0</v>
      </c>
      <c r="G172" s="33">
        <v>0</v>
      </c>
      <c r="H172" s="34"/>
      <c r="I172" s="34"/>
      <c r="J172" s="34"/>
      <c r="K172" s="33">
        <v>174682.36000000002</v>
      </c>
    </row>
    <row r="173" spans="1:11" x14ac:dyDescent="0.25">
      <c r="A173" s="35" t="s">
        <v>844</v>
      </c>
      <c r="B173" s="41"/>
      <c r="C173" s="42">
        <v>172879.94</v>
      </c>
      <c r="D173" s="42">
        <v>1802.42</v>
      </c>
      <c r="E173" s="42">
        <v>0</v>
      </c>
      <c r="F173" s="42">
        <v>0</v>
      </c>
      <c r="G173" s="42">
        <v>0</v>
      </c>
      <c r="H173" s="43"/>
      <c r="I173" s="43"/>
      <c r="J173" s="43"/>
      <c r="K173" s="44">
        <v>174682.36000000002</v>
      </c>
    </row>
    <row r="174" spans="1:11" x14ac:dyDescent="0.25">
      <c r="A174" s="14" t="s">
        <v>154</v>
      </c>
      <c r="B174" s="34"/>
      <c r="C174" s="33">
        <v>95078.12</v>
      </c>
      <c r="D174" s="33">
        <v>160921.88</v>
      </c>
      <c r="E174" s="34"/>
      <c r="F174" s="34"/>
      <c r="G174" s="34"/>
      <c r="H174" s="34"/>
      <c r="I174" s="34"/>
      <c r="J174" s="34"/>
      <c r="K174" s="33">
        <v>256000</v>
      </c>
    </row>
    <row r="175" spans="1:11" x14ac:dyDescent="0.25">
      <c r="A175" s="35" t="s">
        <v>925</v>
      </c>
      <c r="B175" s="41"/>
      <c r="C175" s="42">
        <v>95078.12</v>
      </c>
      <c r="D175" s="42">
        <v>160921.88</v>
      </c>
      <c r="E175" s="43"/>
      <c r="F175" s="43"/>
      <c r="G175" s="43"/>
      <c r="H175" s="43"/>
      <c r="I175" s="43"/>
      <c r="J175" s="43"/>
      <c r="K175" s="44">
        <v>256000</v>
      </c>
    </row>
    <row r="176" spans="1:11" x14ac:dyDescent="0.25">
      <c r="A176" s="14" t="s">
        <v>155</v>
      </c>
      <c r="B176" s="34"/>
      <c r="C176" s="33">
        <v>104000</v>
      </c>
      <c r="D176" s="33">
        <v>46000</v>
      </c>
      <c r="E176" s="34"/>
      <c r="F176" s="34"/>
      <c r="G176" s="34"/>
      <c r="H176" s="34"/>
      <c r="I176" s="34"/>
      <c r="J176" s="34"/>
      <c r="K176" s="33">
        <v>150000</v>
      </c>
    </row>
    <row r="177" spans="1:11" x14ac:dyDescent="0.25">
      <c r="A177" s="35" t="s">
        <v>925</v>
      </c>
      <c r="B177" s="41"/>
      <c r="C177" s="42">
        <v>100000</v>
      </c>
      <c r="D177" s="42">
        <v>0</v>
      </c>
      <c r="E177" s="43"/>
      <c r="F177" s="43"/>
      <c r="G177" s="43"/>
      <c r="H177" s="43"/>
      <c r="I177" s="43"/>
      <c r="J177" s="43"/>
      <c r="K177" s="44">
        <v>100000</v>
      </c>
    </row>
    <row r="178" spans="1:11" x14ac:dyDescent="0.25">
      <c r="A178" s="35" t="s">
        <v>781</v>
      </c>
      <c r="B178" s="41"/>
      <c r="C178" s="42">
        <v>4000</v>
      </c>
      <c r="D178" s="42">
        <v>46000</v>
      </c>
      <c r="E178" s="43"/>
      <c r="F178" s="43"/>
      <c r="G178" s="43"/>
      <c r="H178" s="43"/>
      <c r="I178" s="43"/>
      <c r="J178" s="43"/>
      <c r="K178" s="44">
        <v>50000</v>
      </c>
    </row>
    <row r="179" spans="1:11" x14ac:dyDescent="0.25">
      <c r="A179" s="14" t="s">
        <v>128</v>
      </c>
      <c r="B179" s="34"/>
      <c r="C179" s="33">
        <v>188114.49999999997</v>
      </c>
      <c r="D179" s="33">
        <v>567745.62</v>
      </c>
      <c r="E179" s="33">
        <v>224414.63</v>
      </c>
      <c r="F179" s="33">
        <v>13769.87</v>
      </c>
      <c r="G179" s="34"/>
      <c r="H179" s="34"/>
      <c r="I179" s="34"/>
      <c r="J179" s="34"/>
      <c r="K179" s="33">
        <v>994044.62000000011</v>
      </c>
    </row>
    <row r="180" spans="1:11" x14ac:dyDescent="0.25">
      <c r="A180" s="35" t="s">
        <v>749</v>
      </c>
      <c r="B180" s="41"/>
      <c r="C180" s="42">
        <v>11171.419999999996</v>
      </c>
      <c r="D180" s="42">
        <v>28828.579999999994</v>
      </c>
      <c r="E180" s="43"/>
      <c r="F180" s="43"/>
      <c r="G180" s="43"/>
      <c r="H180" s="43"/>
      <c r="I180" s="43"/>
      <c r="J180" s="43"/>
      <c r="K180" s="44">
        <v>39999.999999999993</v>
      </c>
    </row>
    <row r="181" spans="1:11" x14ac:dyDescent="0.25">
      <c r="A181" s="35" t="s">
        <v>926</v>
      </c>
      <c r="B181" s="41"/>
      <c r="C181" s="42">
        <v>3999.54</v>
      </c>
      <c r="D181" s="42">
        <v>328548.15000000002</v>
      </c>
      <c r="E181" s="42">
        <v>17452.310000000001</v>
      </c>
      <c r="F181" s="43"/>
      <c r="G181" s="43"/>
      <c r="H181" s="43"/>
      <c r="I181" s="43"/>
      <c r="J181" s="43"/>
      <c r="K181" s="44">
        <v>350000</v>
      </c>
    </row>
    <row r="182" spans="1:11" x14ac:dyDescent="0.25">
      <c r="A182" s="35" t="s">
        <v>925</v>
      </c>
      <c r="B182" s="41"/>
      <c r="C182" s="42">
        <v>109448.70999999999</v>
      </c>
      <c r="D182" s="42">
        <v>10551.29</v>
      </c>
      <c r="E182" s="43"/>
      <c r="F182" s="43"/>
      <c r="G182" s="43"/>
      <c r="H182" s="43"/>
      <c r="I182" s="43"/>
      <c r="J182" s="43"/>
      <c r="K182" s="44">
        <v>120000</v>
      </c>
    </row>
    <row r="183" spans="1:11" x14ac:dyDescent="0.25">
      <c r="A183" s="35" t="s">
        <v>927</v>
      </c>
      <c r="B183" s="41"/>
      <c r="C183" s="42">
        <v>28885.439999999999</v>
      </c>
      <c r="D183" s="42">
        <v>26159.18</v>
      </c>
      <c r="E183" s="43"/>
      <c r="F183" s="43"/>
      <c r="G183" s="43"/>
      <c r="H183" s="43"/>
      <c r="I183" s="43"/>
      <c r="J183" s="43"/>
      <c r="K183" s="44">
        <v>55044.619999999995</v>
      </c>
    </row>
    <row r="184" spans="1:11" x14ac:dyDescent="0.25">
      <c r="A184" s="35" t="s">
        <v>922</v>
      </c>
      <c r="B184" s="41"/>
      <c r="C184" s="42">
        <v>21876.14</v>
      </c>
      <c r="D184" s="42">
        <v>42391.67</v>
      </c>
      <c r="E184" s="42">
        <v>206962.32</v>
      </c>
      <c r="F184" s="42">
        <v>13769.87</v>
      </c>
      <c r="G184" s="43"/>
      <c r="H184" s="43"/>
      <c r="I184" s="43"/>
      <c r="J184" s="43"/>
      <c r="K184" s="44">
        <v>285000</v>
      </c>
    </row>
    <row r="185" spans="1:11" x14ac:dyDescent="0.25">
      <c r="A185" s="35" t="s">
        <v>924</v>
      </c>
      <c r="B185" s="41"/>
      <c r="C185" s="42">
        <v>12733.25</v>
      </c>
      <c r="D185" s="42">
        <v>131266.75</v>
      </c>
      <c r="E185" s="43"/>
      <c r="F185" s="43"/>
      <c r="G185" s="43"/>
      <c r="H185" s="43"/>
      <c r="I185" s="43"/>
      <c r="J185" s="43"/>
      <c r="K185" s="44">
        <v>144000</v>
      </c>
    </row>
    <row r="186" spans="1:11" x14ac:dyDescent="0.25">
      <c r="A186" s="14" t="s">
        <v>156</v>
      </c>
      <c r="B186" s="34"/>
      <c r="C186" s="33">
        <v>35627.69</v>
      </c>
      <c r="D186" s="33">
        <v>37395.31</v>
      </c>
      <c r="E186" s="34"/>
      <c r="F186" s="34"/>
      <c r="G186" s="34"/>
      <c r="H186" s="34"/>
      <c r="I186" s="34"/>
      <c r="J186" s="34"/>
      <c r="K186" s="33">
        <v>73023</v>
      </c>
    </row>
    <row r="187" spans="1:11" x14ac:dyDescent="0.25">
      <c r="A187" s="35" t="s">
        <v>922</v>
      </c>
      <c r="B187" s="41"/>
      <c r="C187" s="42">
        <v>35627.69</v>
      </c>
      <c r="D187" s="42">
        <v>37395.31</v>
      </c>
      <c r="E187" s="43"/>
      <c r="F187" s="43"/>
      <c r="G187" s="43"/>
      <c r="H187" s="43"/>
      <c r="I187" s="43"/>
      <c r="J187" s="43"/>
      <c r="K187" s="44">
        <v>73023</v>
      </c>
    </row>
    <row r="188" spans="1:11" x14ac:dyDescent="0.25">
      <c r="A188" s="14" t="s">
        <v>135</v>
      </c>
      <c r="B188" s="34"/>
      <c r="C188" s="33">
        <v>7637.6799999999994</v>
      </c>
      <c r="D188" s="33">
        <v>52592.26999999999</v>
      </c>
      <c r="E188" s="33">
        <v>59770.049999999996</v>
      </c>
      <c r="F188" s="34"/>
      <c r="G188" s="34"/>
      <c r="H188" s="34"/>
      <c r="I188" s="34"/>
      <c r="J188" s="34"/>
      <c r="K188" s="33">
        <v>120000</v>
      </c>
    </row>
    <row r="189" spans="1:11" x14ac:dyDescent="0.25">
      <c r="A189" s="35" t="s">
        <v>749</v>
      </c>
      <c r="B189" s="41"/>
      <c r="C189" s="42">
        <v>2950.7799999999997</v>
      </c>
      <c r="D189" s="42">
        <v>21036.91</v>
      </c>
      <c r="E189" s="42">
        <v>26012.309999999998</v>
      </c>
      <c r="F189" s="43"/>
      <c r="G189" s="43"/>
      <c r="H189" s="43"/>
      <c r="I189" s="43"/>
      <c r="J189" s="43"/>
      <c r="K189" s="44">
        <v>50000</v>
      </c>
    </row>
    <row r="190" spans="1:11" x14ac:dyDescent="0.25">
      <c r="A190" s="35" t="s">
        <v>922</v>
      </c>
      <c r="B190" s="41"/>
      <c r="C190" s="42">
        <v>4686.8999999999996</v>
      </c>
      <c r="D190" s="42">
        <v>31555.359999999993</v>
      </c>
      <c r="E190" s="42">
        <v>33757.74</v>
      </c>
      <c r="F190" s="43"/>
      <c r="G190" s="43"/>
      <c r="H190" s="43"/>
      <c r="I190" s="43"/>
      <c r="J190" s="43"/>
      <c r="K190" s="44">
        <v>70000</v>
      </c>
    </row>
    <row r="191" spans="1:11" x14ac:dyDescent="0.25">
      <c r="A191" s="14" t="s">
        <v>136</v>
      </c>
      <c r="B191" s="34"/>
      <c r="C191" s="33">
        <v>4859.1099999999997</v>
      </c>
      <c r="D191" s="33">
        <v>36929.979999999996</v>
      </c>
      <c r="E191" s="33">
        <v>33210.909999999996</v>
      </c>
      <c r="F191" s="34"/>
      <c r="G191" s="34"/>
      <c r="H191" s="34"/>
      <c r="I191" s="34"/>
      <c r="J191" s="34"/>
      <c r="K191" s="33">
        <v>75000</v>
      </c>
    </row>
    <row r="192" spans="1:11" x14ac:dyDescent="0.25">
      <c r="A192" s="35" t="s">
        <v>922</v>
      </c>
      <c r="B192" s="41"/>
      <c r="C192" s="42">
        <v>4859.1099999999997</v>
      </c>
      <c r="D192" s="42">
        <v>36929.979999999996</v>
      </c>
      <c r="E192" s="42">
        <v>33210.909999999996</v>
      </c>
      <c r="F192" s="43"/>
      <c r="G192" s="43"/>
      <c r="H192" s="43"/>
      <c r="I192" s="43"/>
      <c r="J192" s="43"/>
      <c r="K192" s="44">
        <v>75000</v>
      </c>
    </row>
    <row r="193" spans="1:11" x14ac:dyDescent="0.25">
      <c r="A193" s="14" t="s">
        <v>120</v>
      </c>
      <c r="B193" s="34"/>
      <c r="C193" s="34"/>
      <c r="D193" s="34"/>
      <c r="E193" s="33">
        <v>45648.15</v>
      </c>
      <c r="F193" s="33">
        <v>4160</v>
      </c>
      <c r="G193" s="33">
        <v>51.85</v>
      </c>
      <c r="H193" s="34"/>
      <c r="I193" s="34"/>
      <c r="J193" s="34"/>
      <c r="K193" s="33">
        <v>49860</v>
      </c>
    </row>
    <row r="194" spans="1:11" x14ac:dyDescent="0.25">
      <c r="A194" s="35" t="s">
        <v>928</v>
      </c>
      <c r="B194" s="41"/>
      <c r="C194" s="43"/>
      <c r="D194" s="43"/>
      <c r="E194" s="42">
        <v>4860</v>
      </c>
      <c r="F194" s="42">
        <v>0</v>
      </c>
      <c r="G194" s="43"/>
      <c r="H194" s="43"/>
      <c r="I194" s="43"/>
      <c r="J194" s="43"/>
      <c r="K194" s="44">
        <v>4860</v>
      </c>
    </row>
    <row r="195" spans="1:11" x14ac:dyDescent="0.25">
      <c r="A195" s="35" t="s">
        <v>749</v>
      </c>
      <c r="B195" s="41"/>
      <c r="C195" s="43"/>
      <c r="D195" s="43"/>
      <c r="E195" s="42">
        <v>40788.15</v>
      </c>
      <c r="F195" s="42">
        <v>4160</v>
      </c>
      <c r="G195" s="42">
        <v>51.85</v>
      </c>
      <c r="H195" s="43"/>
      <c r="I195" s="43"/>
      <c r="J195" s="43"/>
      <c r="K195" s="44">
        <v>45000</v>
      </c>
    </row>
    <row r="196" spans="1:11" x14ac:dyDescent="0.25">
      <c r="A196" s="14" t="s">
        <v>101</v>
      </c>
      <c r="B196" s="34"/>
      <c r="C196" s="34"/>
      <c r="D196" s="34"/>
      <c r="E196" s="33">
        <v>82282.62</v>
      </c>
      <c r="F196" s="33">
        <v>224581.89</v>
      </c>
      <c r="G196" s="33">
        <v>36.520000000000003</v>
      </c>
      <c r="H196" s="33">
        <v>68850</v>
      </c>
      <c r="I196" s="33">
        <v>44248.97</v>
      </c>
      <c r="J196" s="34"/>
      <c r="K196" s="33">
        <v>420000</v>
      </c>
    </row>
    <row r="197" spans="1:11" x14ac:dyDescent="0.25">
      <c r="A197" s="35" t="s">
        <v>749</v>
      </c>
      <c r="B197" s="41"/>
      <c r="C197" s="43"/>
      <c r="D197" s="43"/>
      <c r="E197" s="42">
        <v>1011.78</v>
      </c>
      <c r="F197" s="42">
        <v>125889.25</v>
      </c>
      <c r="G197" s="42">
        <v>0</v>
      </c>
      <c r="H197" s="42">
        <v>68850</v>
      </c>
      <c r="I197" s="42">
        <v>44248.97</v>
      </c>
      <c r="J197" s="43"/>
      <c r="K197" s="44">
        <v>240000</v>
      </c>
    </row>
    <row r="198" spans="1:11" x14ac:dyDescent="0.25">
      <c r="A198" s="35" t="s">
        <v>922</v>
      </c>
      <c r="B198" s="41"/>
      <c r="C198" s="43"/>
      <c r="D198" s="43"/>
      <c r="E198" s="42">
        <v>81270.84</v>
      </c>
      <c r="F198" s="42">
        <v>98692.64</v>
      </c>
      <c r="G198" s="42">
        <v>36.520000000000003</v>
      </c>
      <c r="H198" s="43"/>
      <c r="I198" s="43"/>
      <c r="J198" s="43"/>
      <c r="K198" s="44">
        <v>179999.99999999997</v>
      </c>
    </row>
    <row r="199" spans="1:11" x14ac:dyDescent="0.25">
      <c r="A199" s="14" t="s">
        <v>102</v>
      </c>
      <c r="B199" s="34"/>
      <c r="C199" s="34"/>
      <c r="D199" s="34"/>
      <c r="E199" s="33">
        <v>119320</v>
      </c>
      <c r="F199" s="33">
        <v>35480.04</v>
      </c>
      <c r="G199" s="33">
        <v>18125.609999999993</v>
      </c>
      <c r="H199" s="33">
        <v>-1000.09</v>
      </c>
      <c r="I199" s="33">
        <v>1024.44</v>
      </c>
      <c r="J199" s="34"/>
      <c r="K199" s="33">
        <v>172950</v>
      </c>
    </row>
    <row r="200" spans="1:11" x14ac:dyDescent="0.25">
      <c r="A200" s="35" t="s">
        <v>749</v>
      </c>
      <c r="B200" s="41"/>
      <c r="C200" s="43"/>
      <c r="D200" s="43"/>
      <c r="E200" s="42">
        <v>220</v>
      </c>
      <c r="F200" s="42">
        <v>35480.04</v>
      </c>
      <c r="G200" s="42">
        <v>18125.609999999993</v>
      </c>
      <c r="H200" s="42">
        <v>-1000.09</v>
      </c>
      <c r="I200" s="42">
        <v>1024.44</v>
      </c>
      <c r="J200" s="43"/>
      <c r="K200" s="44">
        <v>53850</v>
      </c>
    </row>
    <row r="201" spans="1:11" x14ac:dyDescent="0.25">
      <c r="A201" s="35" t="s">
        <v>929</v>
      </c>
      <c r="B201" s="41"/>
      <c r="C201" s="43"/>
      <c r="D201" s="43"/>
      <c r="E201" s="42">
        <v>119100</v>
      </c>
      <c r="F201" s="42">
        <v>0</v>
      </c>
      <c r="G201" s="43"/>
      <c r="H201" s="43"/>
      <c r="I201" s="43"/>
      <c r="J201" s="43"/>
      <c r="K201" s="44">
        <v>119100</v>
      </c>
    </row>
    <row r="202" spans="1:11" x14ac:dyDescent="0.25">
      <c r="A202" s="14" t="s">
        <v>40</v>
      </c>
      <c r="B202" s="34"/>
      <c r="C202" s="34"/>
      <c r="D202" s="34"/>
      <c r="E202" s="34"/>
      <c r="F202" s="33">
        <v>373028.55</v>
      </c>
      <c r="G202" s="33">
        <v>604278.81999999995</v>
      </c>
      <c r="H202" s="33">
        <v>2022275.2800000003</v>
      </c>
      <c r="I202" s="33">
        <v>1357983.17</v>
      </c>
      <c r="J202" s="33">
        <v>675311.64</v>
      </c>
      <c r="K202" s="33">
        <v>5032877.4599999981</v>
      </c>
    </row>
    <row r="203" spans="1:11" x14ac:dyDescent="0.25">
      <c r="A203" s="35" t="s">
        <v>749</v>
      </c>
      <c r="B203" s="41"/>
      <c r="C203" s="43"/>
      <c r="D203" s="43"/>
      <c r="E203" s="43"/>
      <c r="F203" s="42">
        <v>184248.29</v>
      </c>
      <c r="G203" s="42">
        <v>166920.25999999998</v>
      </c>
      <c r="H203" s="42">
        <v>313296.02</v>
      </c>
      <c r="I203" s="42">
        <v>294961.42</v>
      </c>
      <c r="J203" s="42">
        <v>212438.55000000002</v>
      </c>
      <c r="K203" s="44">
        <v>1171864.54</v>
      </c>
    </row>
    <row r="204" spans="1:11" x14ac:dyDescent="0.25">
      <c r="A204" s="35" t="s">
        <v>930</v>
      </c>
      <c r="B204" s="41"/>
      <c r="C204" s="43"/>
      <c r="D204" s="43"/>
      <c r="E204" s="43"/>
      <c r="F204" s="42">
        <v>402.55</v>
      </c>
      <c r="G204" s="42">
        <v>199871.17999999993</v>
      </c>
      <c r="H204" s="42">
        <v>744544.75</v>
      </c>
      <c r="I204" s="42">
        <v>122648.57</v>
      </c>
      <c r="J204" s="42">
        <v>0</v>
      </c>
      <c r="K204" s="44">
        <v>1067467.05</v>
      </c>
    </row>
    <row r="205" spans="1:11" x14ac:dyDescent="0.25">
      <c r="A205" s="35" t="s">
        <v>922</v>
      </c>
      <c r="B205" s="41"/>
      <c r="C205" s="43"/>
      <c r="D205" s="43"/>
      <c r="E205" s="43"/>
      <c r="F205" s="42">
        <v>188377.71</v>
      </c>
      <c r="G205" s="42">
        <v>51622.29</v>
      </c>
      <c r="H205" s="43"/>
      <c r="I205" s="42">
        <v>214285.3</v>
      </c>
      <c r="J205" s="42">
        <v>173710.00999999998</v>
      </c>
      <c r="K205" s="44">
        <v>627995.30999999994</v>
      </c>
    </row>
    <row r="206" spans="1:11" x14ac:dyDescent="0.25">
      <c r="A206" s="35" t="s">
        <v>924</v>
      </c>
      <c r="B206" s="41"/>
      <c r="C206" s="43"/>
      <c r="D206" s="43"/>
      <c r="E206" s="43"/>
      <c r="F206" s="43"/>
      <c r="G206" s="42">
        <v>6061.0600000000013</v>
      </c>
      <c r="H206" s="42">
        <v>190517.87</v>
      </c>
      <c r="I206" s="42">
        <v>393194.26</v>
      </c>
      <c r="J206" s="42">
        <v>174226.81000000003</v>
      </c>
      <c r="K206" s="44">
        <v>764000</v>
      </c>
    </row>
    <row r="207" spans="1:11" x14ac:dyDescent="0.25">
      <c r="A207" s="35" t="s">
        <v>783</v>
      </c>
      <c r="B207" s="41"/>
      <c r="C207" s="43"/>
      <c r="D207" s="43"/>
      <c r="E207" s="43"/>
      <c r="F207" s="43"/>
      <c r="G207" s="42">
        <v>179804.03</v>
      </c>
      <c r="H207" s="42">
        <v>773916.64</v>
      </c>
      <c r="I207" s="42">
        <v>332893.62</v>
      </c>
      <c r="J207" s="42">
        <v>114936.26999999999</v>
      </c>
      <c r="K207" s="44">
        <v>1401550.56</v>
      </c>
    </row>
    <row r="208" spans="1:11" x14ac:dyDescent="0.25">
      <c r="A208" s="14" t="s">
        <v>137</v>
      </c>
      <c r="B208" s="34"/>
      <c r="C208" s="34"/>
      <c r="D208" s="34"/>
      <c r="E208" s="33">
        <v>0.74</v>
      </c>
      <c r="F208" s="34"/>
      <c r="G208" s="34"/>
      <c r="H208" s="34"/>
      <c r="I208" s="34"/>
      <c r="J208" s="34"/>
      <c r="K208" s="33">
        <v>0.74</v>
      </c>
    </row>
    <row r="209" spans="1:11" x14ac:dyDescent="0.25">
      <c r="A209" s="35" t="s">
        <v>931</v>
      </c>
      <c r="B209" s="41"/>
      <c r="C209" s="43"/>
      <c r="D209" s="43"/>
      <c r="E209" s="42">
        <v>0.74</v>
      </c>
      <c r="F209" s="43"/>
      <c r="G209" s="43"/>
      <c r="H209" s="43"/>
      <c r="I209" s="43"/>
      <c r="J209" s="43"/>
      <c r="K209" s="44">
        <v>0.74</v>
      </c>
    </row>
    <row r="210" spans="1:11" x14ac:dyDescent="0.25">
      <c r="A210" s="14" t="s">
        <v>138</v>
      </c>
      <c r="B210" s="34"/>
      <c r="C210" s="34"/>
      <c r="D210" s="34"/>
      <c r="E210" s="33">
        <v>836.1</v>
      </c>
      <c r="F210" s="34"/>
      <c r="G210" s="34"/>
      <c r="H210" s="34"/>
      <c r="I210" s="34"/>
      <c r="J210" s="34"/>
      <c r="K210" s="33">
        <v>836.1</v>
      </c>
    </row>
    <row r="211" spans="1:11" x14ac:dyDescent="0.25">
      <c r="A211" s="35" t="s">
        <v>932</v>
      </c>
      <c r="B211" s="41"/>
      <c r="C211" s="43"/>
      <c r="D211" s="43"/>
      <c r="E211" s="42">
        <v>836.1</v>
      </c>
      <c r="F211" s="43"/>
      <c r="G211" s="43"/>
      <c r="H211" s="43"/>
      <c r="I211" s="43"/>
      <c r="J211" s="43"/>
      <c r="K211" s="44">
        <v>836.1</v>
      </c>
    </row>
    <row r="212" spans="1:11" x14ac:dyDescent="0.25">
      <c r="A212" s="14" t="s">
        <v>170</v>
      </c>
      <c r="B212" s="33">
        <v>109833</v>
      </c>
      <c r="C212" s="33">
        <v>1822.5</v>
      </c>
      <c r="D212" s="33">
        <v>0</v>
      </c>
      <c r="E212" s="34"/>
      <c r="F212" s="34"/>
      <c r="G212" s="34"/>
      <c r="H212" s="34"/>
      <c r="I212" s="34"/>
      <c r="J212" s="34"/>
      <c r="K212" s="33">
        <v>111655.5</v>
      </c>
    </row>
    <row r="213" spans="1:11" x14ac:dyDescent="0.25">
      <c r="A213" s="35" t="s">
        <v>749</v>
      </c>
      <c r="B213" s="45">
        <v>24333</v>
      </c>
      <c r="C213" s="42">
        <v>1822.5</v>
      </c>
      <c r="D213" s="42">
        <v>0</v>
      </c>
      <c r="E213" s="43"/>
      <c r="F213" s="43"/>
      <c r="G213" s="43"/>
      <c r="H213" s="43"/>
      <c r="I213" s="43"/>
      <c r="J213" s="43"/>
      <c r="K213" s="44">
        <v>26155.5</v>
      </c>
    </row>
    <row r="214" spans="1:11" x14ac:dyDescent="0.25">
      <c r="A214" s="35" t="s">
        <v>893</v>
      </c>
      <c r="B214" s="45">
        <v>85500</v>
      </c>
      <c r="C214" s="43"/>
      <c r="D214" s="43"/>
      <c r="E214" s="43"/>
      <c r="F214" s="43"/>
      <c r="G214" s="43"/>
      <c r="H214" s="43"/>
      <c r="I214" s="43"/>
      <c r="J214" s="43"/>
      <c r="K214" s="44">
        <v>85500</v>
      </c>
    </row>
    <row r="215" spans="1:11" x14ac:dyDescent="0.25">
      <c r="A215" s="14" t="s">
        <v>171</v>
      </c>
      <c r="B215" s="33">
        <v>62000</v>
      </c>
      <c r="C215" s="33">
        <v>4626.5</v>
      </c>
      <c r="D215" s="33">
        <v>0</v>
      </c>
      <c r="E215" s="33">
        <v>0</v>
      </c>
      <c r="F215" s="33">
        <v>0</v>
      </c>
      <c r="G215" s="33">
        <v>0</v>
      </c>
      <c r="H215" s="34"/>
      <c r="I215" s="34"/>
      <c r="J215" s="34"/>
      <c r="K215" s="33">
        <v>66626.5</v>
      </c>
    </row>
    <row r="216" spans="1:11" x14ac:dyDescent="0.25">
      <c r="A216" s="35" t="s">
        <v>885</v>
      </c>
      <c r="B216" s="45">
        <v>62000</v>
      </c>
      <c r="C216" s="42">
        <v>4626.5</v>
      </c>
      <c r="D216" s="42">
        <v>0</v>
      </c>
      <c r="E216" s="42">
        <v>0</v>
      </c>
      <c r="F216" s="42">
        <v>0</v>
      </c>
      <c r="G216" s="42">
        <v>0</v>
      </c>
      <c r="H216" s="43"/>
      <c r="I216" s="43"/>
      <c r="J216" s="43"/>
      <c r="K216" s="44">
        <v>66626.5</v>
      </c>
    </row>
    <row r="217" spans="1:11" x14ac:dyDescent="0.25">
      <c r="A217" s="14" t="s">
        <v>108</v>
      </c>
      <c r="B217" s="33">
        <v>670741.19999999995</v>
      </c>
      <c r="C217" s="33">
        <v>1216237.1300000001</v>
      </c>
      <c r="D217" s="33">
        <v>0</v>
      </c>
      <c r="E217" s="33">
        <v>5747.5</v>
      </c>
      <c r="F217" s="33">
        <v>0</v>
      </c>
      <c r="G217" s="33">
        <v>595726.31999999995</v>
      </c>
      <c r="H217" s="33">
        <v>311260.94000000006</v>
      </c>
      <c r="I217" s="34"/>
      <c r="J217" s="34"/>
      <c r="K217" s="33">
        <v>2799713.09</v>
      </c>
    </row>
    <row r="218" spans="1:11" x14ac:dyDescent="0.25">
      <c r="A218" s="35" t="s">
        <v>788</v>
      </c>
      <c r="B218" s="45">
        <v>670741.19999999995</v>
      </c>
      <c r="C218" s="42">
        <v>1216237.1300000001</v>
      </c>
      <c r="D218" s="42">
        <v>0</v>
      </c>
      <c r="E218" s="42">
        <v>5747.5</v>
      </c>
      <c r="F218" s="42">
        <v>0</v>
      </c>
      <c r="G218" s="42">
        <v>595726.31999999995</v>
      </c>
      <c r="H218" s="42">
        <v>311260.94000000006</v>
      </c>
      <c r="I218" s="43"/>
      <c r="J218" s="43"/>
      <c r="K218" s="44">
        <v>2799713.09</v>
      </c>
    </row>
    <row r="219" spans="1:11" hidden="1" x14ac:dyDescent="0.25">
      <c r="A219" s="14" t="s">
        <v>42</v>
      </c>
      <c r="B219" s="34"/>
      <c r="C219" s="34"/>
      <c r="D219" s="34"/>
      <c r="E219" s="34"/>
      <c r="F219" s="34"/>
      <c r="G219" s="34"/>
      <c r="H219" s="34"/>
      <c r="I219" s="34"/>
      <c r="J219" s="33">
        <v>1.21</v>
      </c>
      <c r="K219" s="33">
        <v>1.21</v>
      </c>
    </row>
    <row r="220" spans="1:11" hidden="1" x14ac:dyDescent="0.25">
      <c r="A220" s="35" t="s">
        <v>758</v>
      </c>
      <c r="B220" s="41"/>
      <c r="C220" s="43"/>
      <c r="D220" s="43"/>
      <c r="E220" s="43"/>
      <c r="F220" s="43"/>
      <c r="G220" s="43"/>
      <c r="H220" s="43"/>
      <c r="I220" s="43"/>
      <c r="J220" s="42">
        <v>0.61</v>
      </c>
      <c r="K220" s="44">
        <v>0.61</v>
      </c>
    </row>
    <row r="221" spans="1:11" hidden="1" x14ac:dyDescent="0.25">
      <c r="A221" s="35" t="s">
        <v>933</v>
      </c>
      <c r="B221" s="41"/>
      <c r="C221" s="43"/>
      <c r="D221" s="43"/>
      <c r="E221" s="43"/>
      <c r="F221" s="43"/>
      <c r="G221" s="43"/>
      <c r="H221" s="43"/>
      <c r="I221" s="43"/>
      <c r="J221" s="42">
        <v>0.6</v>
      </c>
      <c r="K221" s="44">
        <v>0.6</v>
      </c>
    </row>
    <row r="222" spans="1:11" hidden="1" x14ac:dyDescent="0.25">
      <c r="A222" s="14" t="s">
        <v>43</v>
      </c>
      <c r="B222" s="34"/>
      <c r="C222" s="34"/>
      <c r="D222" s="34"/>
      <c r="E222" s="34"/>
      <c r="F222" s="34"/>
      <c r="G222" s="34"/>
      <c r="H222" s="34"/>
      <c r="I222" s="34"/>
      <c r="J222" s="33">
        <v>1.8199999999999998</v>
      </c>
      <c r="K222" s="33">
        <v>1.8199999999999998</v>
      </c>
    </row>
    <row r="223" spans="1:11" hidden="1" x14ac:dyDescent="0.25">
      <c r="A223" s="35" t="s">
        <v>758</v>
      </c>
      <c r="B223" s="41"/>
      <c r="C223" s="43"/>
      <c r="D223" s="43"/>
      <c r="E223" s="43"/>
      <c r="F223" s="43"/>
      <c r="G223" s="43"/>
      <c r="H223" s="43"/>
      <c r="I223" s="43"/>
      <c r="J223" s="42">
        <v>0.96</v>
      </c>
      <c r="K223" s="44">
        <v>0.96</v>
      </c>
    </row>
    <row r="224" spans="1:11" hidden="1" x14ac:dyDescent="0.25">
      <c r="A224" s="35" t="s">
        <v>934</v>
      </c>
      <c r="B224" s="41"/>
      <c r="C224" s="43"/>
      <c r="D224" s="43"/>
      <c r="E224" s="43"/>
      <c r="F224" s="43"/>
      <c r="G224" s="43"/>
      <c r="H224" s="43"/>
      <c r="I224" s="43"/>
      <c r="J224" s="42">
        <v>0.85</v>
      </c>
      <c r="K224" s="44">
        <v>0.85</v>
      </c>
    </row>
    <row r="225" spans="1:11" hidden="1" x14ac:dyDescent="0.25">
      <c r="A225" s="35" t="s">
        <v>935</v>
      </c>
      <c r="B225" s="41"/>
      <c r="C225" s="43"/>
      <c r="D225" s="43"/>
      <c r="E225" s="43"/>
      <c r="F225" s="43"/>
      <c r="G225" s="43"/>
      <c r="H225" s="43"/>
      <c r="I225" s="43"/>
      <c r="J225" s="42">
        <v>0.01</v>
      </c>
      <c r="K225" s="44">
        <v>0.01</v>
      </c>
    </row>
    <row r="226" spans="1:11" hidden="1" x14ac:dyDescent="0.25">
      <c r="A226" s="14" t="s">
        <v>44</v>
      </c>
      <c r="B226" s="34"/>
      <c r="C226" s="34"/>
      <c r="D226" s="34"/>
      <c r="E226" s="34"/>
      <c r="F226" s="34"/>
      <c r="G226" s="34"/>
      <c r="H226" s="34"/>
      <c r="I226" s="34"/>
      <c r="J226" s="33">
        <v>0.23</v>
      </c>
      <c r="K226" s="33">
        <v>0.23</v>
      </c>
    </row>
    <row r="227" spans="1:11" hidden="1" x14ac:dyDescent="0.25">
      <c r="A227" s="35" t="s">
        <v>758</v>
      </c>
      <c r="B227" s="41"/>
      <c r="C227" s="43"/>
      <c r="D227" s="43"/>
      <c r="E227" s="43"/>
      <c r="F227" s="43"/>
      <c r="G227" s="43"/>
      <c r="H227" s="43"/>
      <c r="I227" s="43"/>
      <c r="J227" s="42">
        <v>0.2</v>
      </c>
      <c r="K227" s="44">
        <v>0.2</v>
      </c>
    </row>
    <row r="228" spans="1:11" hidden="1" x14ac:dyDescent="0.25">
      <c r="A228" s="35" t="s">
        <v>936</v>
      </c>
      <c r="B228" s="41"/>
      <c r="C228" s="43"/>
      <c r="D228" s="43"/>
      <c r="E228" s="43"/>
      <c r="F228" s="43"/>
      <c r="G228" s="43"/>
      <c r="H228" s="43"/>
      <c r="I228" s="43"/>
      <c r="J228" s="42">
        <v>0.03</v>
      </c>
      <c r="K228" s="44">
        <v>0.03</v>
      </c>
    </row>
    <row r="229" spans="1:11" hidden="1" x14ac:dyDescent="0.25">
      <c r="A229" s="14" t="s">
        <v>45</v>
      </c>
      <c r="B229" s="34"/>
      <c r="C229" s="34"/>
      <c r="D229" s="34"/>
      <c r="E229" s="34"/>
      <c r="F229" s="34"/>
      <c r="G229" s="34"/>
      <c r="H229" s="34"/>
      <c r="I229" s="34"/>
      <c r="J229" s="33">
        <v>0.01</v>
      </c>
      <c r="K229" s="33">
        <v>0.01</v>
      </c>
    </row>
    <row r="230" spans="1:11" hidden="1" x14ac:dyDescent="0.25">
      <c r="A230" s="35" t="s">
        <v>758</v>
      </c>
      <c r="B230" s="41"/>
      <c r="C230" s="43"/>
      <c r="D230" s="43"/>
      <c r="E230" s="43"/>
      <c r="F230" s="43"/>
      <c r="G230" s="43"/>
      <c r="H230" s="43"/>
      <c r="I230" s="43"/>
      <c r="J230" s="42">
        <v>0.01</v>
      </c>
      <c r="K230" s="44">
        <v>0.01</v>
      </c>
    </row>
    <row r="231" spans="1:11" x14ac:dyDescent="0.25">
      <c r="A231" s="14" t="s">
        <v>184</v>
      </c>
      <c r="B231" s="33">
        <v>10080</v>
      </c>
      <c r="C231" s="34"/>
      <c r="D231" s="34"/>
      <c r="E231" s="34"/>
      <c r="F231" s="34"/>
      <c r="G231" s="34"/>
      <c r="H231" s="34"/>
      <c r="I231" s="34"/>
      <c r="J231" s="34"/>
      <c r="K231" s="33">
        <v>10080</v>
      </c>
    </row>
    <row r="232" spans="1:11" x14ac:dyDescent="0.25">
      <c r="A232" s="35" t="s">
        <v>937</v>
      </c>
      <c r="B232" s="45">
        <v>4080</v>
      </c>
      <c r="C232" s="43"/>
      <c r="D232" s="43"/>
      <c r="E232" s="43"/>
      <c r="F232" s="43"/>
      <c r="G232" s="43"/>
      <c r="H232" s="43"/>
      <c r="I232" s="43"/>
      <c r="J232" s="43"/>
      <c r="K232" s="44">
        <v>4080</v>
      </c>
    </row>
    <row r="233" spans="1:11" x14ac:dyDescent="0.25">
      <c r="A233" s="35" t="s">
        <v>938</v>
      </c>
      <c r="B233" s="45">
        <v>6000</v>
      </c>
      <c r="C233" s="43"/>
      <c r="D233" s="43"/>
      <c r="E233" s="43"/>
      <c r="F233" s="43"/>
      <c r="G233" s="43"/>
      <c r="H233" s="43"/>
      <c r="I233" s="43"/>
      <c r="J233" s="43"/>
      <c r="K233" s="44">
        <v>6000</v>
      </c>
    </row>
    <row r="234" spans="1:11" hidden="1" x14ac:dyDescent="0.25">
      <c r="A234" s="14" t="s">
        <v>46</v>
      </c>
      <c r="B234" s="34"/>
      <c r="C234" s="34"/>
      <c r="D234" s="34"/>
      <c r="E234" s="34"/>
      <c r="F234" s="34"/>
      <c r="G234" s="34"/>
      <c r="H234" s="34"/>
      <c r="I234" s="34"/>
      <c r="J234" s="33">
        <v>0.89999999999999991</v>
      </c>
      <c r="K234" s="33">
        <v>0.89999999999999991</v>
      </c>
    </row>
    <row r="235" spans="1:11" hidden="1" x14ac:dyDescent="0.25">
      <c r="A235" s="35" t="s">
        <v>758</v>
      </c>
      <c r="B235" s="41"/>
      <c r="C235" s="43"/>
      <c r="D235" s="43"/>
      <c r="E235" s="43"/>
      <c r="F235" s="43"/>
      <c r="G235" s="43"/>
      <c r="H235" s="43"/>
      <c r="I235" s="43"/>
      <c r="J235" s="42">
        <v>0.57999999999999996</v>
      </c>
      <c r="K235" s="44">
        <v>0.57999999999999996</v>
      </c>
    </row>
    <row r="236" spans="1:11" hidden="1" x14ac:dyDescent="0.25">
      <c r="A236" s="35" t="s">
        <v>939</v>
      </c>
      <c r="B236" s="41"/>
      <c r="C236" s="43"/>
      <c r="D236" s="43"/>
      <c r="E236" s="43"/>
      <c r="F236" s="43"/>
      <c r="G236" s="43"/>
      <c r="H236" s="43"/>
      <c r="I236" s="43"/>
      <c r="J236" s="42">
        <v>0.32</v>
      </c>
      <c r="K236" s="44">
        <v>0.32</v>
      </c>
    </row>
    <row r="237" spans="1:11" hidden="1" x14ac:dyDescent="0.25">
      <c r="A237" s="14" t="s">
        <v>47</v>
      </c>
      <c r="B237" s="34"/>
      <c r="C237" s="34"/>
      <c r="D237" s="34"/>
      <c r="E237" s="34"/>
      <c r="F237" s="34"/>
      <c r="G237" s="34"/>
      <c r="H237" s="34"/>
      <c r="I237" s="34"/>
      <c r="J237" s="33">
        <v>0.16</v>
      </c>
      <c r="K237" s="33">
        <v>0.16</v>
      </c>
    </row>
    <row r="238" spans="1:11" hidden="1" x14ac:dyDescent="0.25">
      <c r="A238" s="35" t="s">
        <v>758</v>
      </c>
      <c r="B238" s="41"/>
      <c r="C238" s="43"/>
      <c r="D238" s="43"/>
      <c r="E238" s="43"/>
      <c r="F238" s="43"/>
      <c r="G238" s="43"/>
      <c r="H238" s="43"/>
      <c r="I238" s="43"/>
      <c r="J238" s="42">
        <v>0.08</v>
      </c>
      <c r="K238" s="44">
        <v>0.08</v>
      </c>
    </row>
    <row r="239" spans="1:11" hidden="1" x14ac:dyDescent="0.25">
      <c r="A239" s="35" t="s">
        <v>940</v>
      </c>
      <c r="B239" s="41"/>
      <c r="C239" s="43"/>
      <c r="D239" s="43"/>
      <c r="E239" s="43"/>
      <c r="F239" s="43"/>
      <c r="G239" s="43"/>
      <c r="H239" s="43"/>
      <c r="I239" s="43"/>
      <c r="J239" s="42">
        <v>0.08</v>
      </c>
      <c r="K239" s="44">
        <v>0.08</v>
      </c>
    </row>
    <row r="240" spans="1:11" hidden="1" x14ac:dyDescent="0.25">
      <c r="A240" s="14" t="s">
        <v>48</v>
      </c>
      <c r="B240" s="34"/>
      <c r="C240" s="34"/>
      <c r="D240" s="34"/>
      <c r="E240" s="34"/>
      <c r="F240" s="34"/>
      <c r="G240" s="34"/>
      <c r="H240" s="34"/>
      <c r="I240" s="34"/>
      <c r="J240" s="33">
        <v>1.94</v>
      </c>
      <c r="K240" s="33">
        <v>1.94</v>
      </c>
    </row>
    <row r="241" spans="1:11" hidden="1" x14ac:dyDescent="0.25">
      <c r="A241" s="35" t="s">
        <v>758</v>
      </c>
      <c r="B241" s="41"/>
      <c r="C241" s="43"/>
      <c r="D241" s="43"/>
      <c r="E241" s="43"/>
      <c r="F241" s="43"/>
      <c r="G241" s="43"/>
      <c r="H241" s="43"/>
      <c r="I241" s="43"/>
      <c r="J241" s="42">
        <v>0.96</v>
      </c>
      <c r="K241" s="44">
        <v>0.96</v>
      </c>
    </row>
    <row r="242" spans="1:11" hidden="1" x14ac:dyDescent="0.25">
      <c r="A242" s="35" t="s">
        <v>941</v>
      </c>
      <c r="B242" s="41"/>
      <c r="C242" s="43"/>
      <c r="D242" s="43"/>
      <c r="E242" s="43"/>
      <c r="F242" s="43"/>
      <c r="G242" s="43"/>
      <c r="H242" s="43"/>
      <c r="I242" s="43"/>
      <c r="J242" s="42">
        <v>0.98</v>
      </c>
      <c r="K242" s="44">
        <v>0.98</v>
      </c>
    </row>
    <row r="243" spans="1:11" hidden="1" x14ac:dyDescent="0.25">
      <c r="A243" s="14" t="s">
        <v>49</v>
      </c>
      <c r="B243" s="34"/>
      <c r="C243" s="34"/>
      <c r="D243" s="34"/>
      <c r="E243" s="34"/>
      <c r="F243" s="34"/>
      <c r="G243" s="34"/>
      <c r="H243" s="34"/>
      <c r="I243" s="34"/>
      <c r="J243" s="33">
        <v>1.4</v>
      </c>
      <c r="K243" s="33">
        <v>1.4</v>
      </c>
    </row>
    <row r="244" spans="1:11" hidden="1" x14ac:dyDescent="0.25">
      <c r="A244" s="35" t="s">
        <v>758</v>
      </c>
      <c r="B244" s="41"/>
      <c r="C244" s="43"/>
      <c r="D244" s="43"/>
      <c r="E244" s="43"/>
      <c r="F244" s="43"/>
      <c r="G244" s="43"/>
      <c r="H244" s="43"/>
      <c r="I244" s="43"/>
      <c r="J244" s="42">
        <v>0.7</v>
      </c>
      <c r="K244" s="44">
        <v>0.7</v>
      </c>
    </row>
    <row r="245" spans="1:11" hidden="1" x14ac:dyDescent="0.25">
      <c r="A245" s="35" t="s">
        <v>935</v>
      </c>
      <c r="B245" s="41"/>
      <c r="C245" s="43"/>
      <c r="D245" s="43"/>
      <c r="E245" s="43"/>
      <c r="F245" s="43"/>
      <c r="G245" s="43"/>
      <c r="H245" s="43"/>
      <c r="I245" s="43"/>
      <c r="J245" s="42">
        <v>0.7</v>
      </c>
      <c r="K245" s="44">
        <v>0.7</v>
      </c>
    </row>
    <row r="246" spans="1:11" hidden="1" x14ac:dyDescent="0.25">
      <c r="A246" s="14" t="s">
        <v>50</v>
      </c>
      <c r="B246" s="34"/>
      <c r="C246" s="34"/>
      <c r="D246" s="34"/>
      <c r="E246" s="34"/>
      <c r="F246" s="34"/>
      <c r="G246" s="34"/>
      <c r="H246" s="34"/>
      <c r="I246" s="34"/>
      <c r="J246" s="33">
        <v>0.16</v>
      </c>
      <c r="K246" s="33">
        <v>0.16</v>
      </c>
    </row>
    <row r="247" spans="1:11" hidden="1" x14ac:dyDescent="0.25">
      <c r="A247" s="35" t="s">
        <v>758</v>
      </c>
      <c r="B247" s="41"/>
      <c r="C247" s="43"/>
      <c r="D247" s="43"/>
      <c r="E247" s="43"/>
      <c r="F247" s="43"/>
      <c r="G247" s="43"/>
      <c r="H247" s="43"/>
      <c r="I247" s="43"/>
      <c r="J247" s="42">
        <v>0.08</v>
      </c>
      <c r="K247" s="44">
        <v>0.08</v>
      </c>
    </row>
    <row r="248" spans="1:11" hidden="1" x14ac:dyDescent="0.25">
      <c r="A248" s="35" t="s">
        <v>942</v>
      </c>
      <c r="B248" s="41"/>
      <c r="C248" s="43"/>
      <c r="D248" s="43"/>
      <c r="E248" s="43"/>
      <c r="F248" s="43"/>
      <c r="G248" s="43"/>
      <c r="H248" s="43"/>
      <c r="I248" s="43"/>
      <c r="J248" s="42">
        <v>0.08</v>
      </c>
      <c r="K248" s="44">
        <v>0.08</v>
      </c>
    </row>
    <row r="249" spans="1:11" hidden="1" x14ac:dyDescent="0.25">
      <c r="A249" s="14" t="s">
        <v>51</v>
      </c>
      <c r="B249" s="34"/>
      <c r="C249" s="34"/>
      <c r="D249" s="34"/>
      <c r="E249" s="34"/>
      <c r="F249" s="34"/>
      <c r="G249" s="34"/>
      <c r="H249" s="34"/>
      <c r="I249" s="34"/>
      <c r="J249" s="33">
        <v>70.09</v>
      </c>
      <c r="K249" s="33">
        <v>70.09</v>
      </c>
    </row>
    <row r="250" spans="1:11" hidden="1" x14ac:dyDescent="0.25">
      <c r="A250" s="35" t="s">
        <v>758</v>
      </c>
      <c r="B250" s="41"/>
      <c r="C250" s="43"/>
      <c r="D250" s="43"/>
      <c r="E250" s="43"/>
      <c r="F250" s="43"/>
      <c r="G250" s="43"/>
      <c r="H250" s="43"/>
      <c r="I250" s="43"/>
      <c r="J250" s="42">
        <v>0.54</v>
      </c>
      <c r="K250" s="44">
        <v>0.54</v>
      </c>
    </row>
    <row r="251" spans="1:11" hidden="1" x14ac:dyDescent="0.25">
      <c r="A251" s="35" t="s">
        <v>943</v>
      </c>
      <c r="B251" s="41"/>
      <c r="C251" s="43"/>
      <c r="D251" s="43"/>
      <c r="E251" s="43"/>
      <c r="F251" s="43"/>
      <c r="G251" s="43"/>
      <c r="H251" s="43"/>
      <c r="I251" s="43"/>
      <c r="J251" s="42">
        <v>69.260000000000005</v>
      </c>
      <c r="K251" s="44">
        <v>69.260000000000005</v>
      </c>
    </row>
    <row r="252" spans="1:11" hidden="1" x14ac:dyDescent="0.25">
      <c r="A252" s="35" t="s">
        <v>944</v>
      </c>
      <c r="B252" s="41"/>
      <c r="C252" s="43"/>
      <c r="D252" s="43"/>
      <c r="E252" s="43"/>
      <c r="F252" s="43"/>
      <c r="G252" s="43"/>
      <c r="H252" s="43"/>
      <c r="I252" s="43"/>
      <c r="J252" s="42">
        <v>0.28999999999999998</v>
      </c>
      <c r="K252" s="44">
        <v>0.28999999999999998</v>
      </c>
    </row>
    <row r="253" spans="1:11" x14ac:dyDescent="0.25">
      <c r="A253" s="14" t="s">
        <v>52</v>
      </c>
      <c r="B253" s="33">
        <v>-2375.59</v>
      </c>
      <c r="C253" s="34"/>
      <c r="D253" s="34"/>
      <c r="E253" s="34"/>
      <c r="F253" s="34"/>
      <c r="G253" s="34"/>
      <c r="H253" s="34"/>
      <c r="I253" s="34"/>
      <c r="J253" s="33">
        <v>1.0000000000000009E-2</v>
      </c>
      <c r="K253" s="33">
        <v>-2375.58</v>
      </c>
    </row>
    <row r="254" spans="1:11" x14ac:dyDescent="0.25">
      <c r="A254" s="35" t="s">
        <v>758</v>
      </c>
      <c r="B254" s="45">
        <v>0</v>
      </c>
      <c r="C254" s="43"/>
      <c r="D254" s="43"/>
      <c r="E254" s="43"/>
      <c r="F254" s="43"/>
      <c r="G254" s="43"/>
      <c r="H254" s="43"/>
      <c r="I254" s="43"/>
      <c r="J254" s="42">
        <v>0.01</v>
      </c>
      <c r="K254" s="44">
        <v>0.01</v>
      </c>
    </row>
    <row r="255" spans="1:11" x14ac:dyDescent="0.25">
      <c r="A255" s="35" t="s">
        <v>945</v>
      </c>
      <c r="B255" s="45">
        <v>-2375.59</v>
      </c>
      <c r="C255" s="43"/>
      <c r="D255" s="43"/>
      <c r="E255" s="43"/>
      <c r="F255" s="43"/>
      <c r="G255" s="43"/>
      <c r="H255" s="43"/>
      <c r="I255" s="43"/>
      <c r="J255" s="42">
        <v>0.63</v>
      </c>
      <c r="K255" s="44">
        <v>-2374.96</v>
      </c>
    </row>
    <row r="256" spans="1:11" x14ac:dyDescent="0.25">
      <c r="A256" s="35" t="s">
        <v>946</v>
      </c>
      <c r="B256" s="41"/>
      <c r="C256" s="43"/>
      <c r="D256" s="43"/>
      <c r="E256" s="43"/>
      <c r="F256" s="43"/>
      <c r="G256" s="43"/>
      <c r="H256" s="43"/>
      <c r="I256" s="43"/>
      <c r="J256" s="42">
        <v>-0.63</v>
      </c>
      <c r="K256" s="44">
        <v>-0.63</v>
      </c>
    </row>
    <row r="257" spans="1:11" x14ac:dyDescent="0.25">
      <c r="A257" s="14" t="s">
        <v>185</v>
      </c>
      <c r="B257" s="33">
        <v>4083.24</v>
      </c>
      <c r="C257" s="34"/>
      <c r="D257" s="34"/>
      <c r="E257" s="34"/>
      <c r="F257" s="34"/>
      <c r="G257" s="34"/>
      <c r="H257" s="34"/>
      <c r="I257" s="34"/>
      <c r="J257" s="34"/>
      <c r="K257" s="33">
        <v>4083.24</v>
      </c>
    </row>
    <row r="258" spans="1:11" x14ac:dyDescent="0.25">
      <c r="A258" s="35" t="s">
        <v>758</v>
      </c>
      <c r="B258" s="45">
        <v>4083.24</v>
      </c>
      <c r="C258" s="43"/>
      <c r="D258" s="43"/>
      <c r="E258" s="43"/>
      <c r="F258" s="43"/>
      <c r="G258" s="43"/>
      <c r="H258" s="43"/>
      <c r="I258" s="43"/>
      <c r="J258" s="43"/>
      <c r="K258" s="44">
        <v>4083.24</v>
      </c>
    </row>
    <row r="259" spans="1:11" x14ac:dyDescent="0.25">
      <c r="A259" s="14" t="s">
        <v>186</v>
      </c>
      <c r="B259" s="33">
        <v>2195</v>
      </c>
      <c r="C259" s="34"/>
      <c r="D259" s="34"/>
      <c r="E259" s="34"/>
      <c r="F259" s="34"/>
      <c r="G259" s="34"/>
      <c r="H259" s="34"/>
      <c r="I259" s="34"/>
      <c r="J259" s="34"/>
      <c r="K259" s="33">
        <v>2195</v>
      </c>
    </row>
    <row r="260" spans="1:11" x14ac:dyDescent="0.25">
      <c r="A260" s="35" t="s">
        <v>758</v>
      </c>
      <c r="B260" s="45">
        <v>1097.5</v>
      </c>
      <c r="C260" s="43"/>
      <c r="D260" s="43"/>
      <c r="E260" s="43"/>
      <c r="F260" s="43"/>
      <c r="G260" s="43"/>
      <c r="H260" s="43"/>
      <c r="I260" s="43"/>
      <c r="J260" s="43"/>
      <c r="K260" s="44">
        <v>1097.5</v>
      </c>
    </row>
    <row r="261" spans="1:11" x14ac:dyDescent="0.25">
      <c r="A261" s="35" t="s">
        <v>947</v>
      </c>
      <c r="B261" s="45">
        <v>1097.5</v>
      </c>
      <c r="C261" s="43"/>
      <c r="D261" s="43"/>
      <c r="E261" s="43"/>
      <c r="F261" s="43"/>
      <c r="G261" s="43"/>
      <c r="H261" s="43"/>
      <c r="I261" s="43"/>
      <c r="J261" s="43"/>
      <c r="K261" s="44">
        <v>1097.5</v>
      </c>
    </row>
    <row r="262" spans="1:11" x14ac:dyDescent="0.25">
      <c r="A262" s="14" t="s">
        <v>187</v>
      </c>
      <c r="B262" s="33">
        <v>1244.3499999999999</v>
      </c>
      <c r="C262" s="34"/>
      <c r="D262" s="34"/>
      <c r="E262" s="34"/>
      <c r="F262" s="34"/>
      <c r="G262" s="34"/>
      <c r="H262" s="34"/>
      <c r="I262" s="34"/>
      <c r="J262" s="34"/>
      <c r="K262" s="33">
        <v>1244.3499999999999</v>
      </c>
    </row>
    <row r="263" spans="1:11" x14ac:dyDescent="0.25">
      <c r="A263" s="35" t="s">
        <v>758</v>
      </c>
      <c r="B263" s="45">
        <v>602.46</v>
      </c>
      <c r="C263" s="43"/>
      <c r="D263" s="43"/>
      <c r="E263" s="43"/>
      <c r="F263" s="43"/>
      <c r="G263" s="43"/>
      <c r="H263" s="43"/>
      <c r="I263" s="43"/>
      <c r="J263" s="43"/>
      <c r="K263" s="44">
        <v>602.46</v>
      </c>
    </row>
    <row r="264" spans="1:11" x14ac:dyDescent="0.25">
      <c r="A264" s="35" t="s">
        <v>948</v>
      </c>
      <c r="B264" s="45">
        <v>641.89</v>
      </c>
      <c r="C264" s="43"/>
      <c r="D264" s="43"/>
      <c r="E264" s="43"/>
      <c r="F264" s="43"/>
      <c r="G264" s="43"/>
      <c r="H264" s="43"/>
      <c r="I264" s="43"/>
      <c r="J264" s="43"/>
      <c r="K264" s="44">
        <v>641.89</v>
      </c>
    </row>
    <row r="265" spans="1:11" x14ac:dyDescent="0.25">
      <c r="A265" s="14" t="s">
        <v>188</v>
      </c>
      <c r="B265" s="33">
        <v>2393.2800000000002</v>
      </c>
      <c r="C265" s="34"/>
      <c r="D265" s="34"/>
      <c r="E265" s="34"/>
      <c r="F265" s="34"/>
      <c r="G265" s="34"/>
      <c r="H265" s="34"/>
      <c r="I265" s="34"/>
      <c r="J265" s="34"/>
      <c r="K265" s="33">
        <v>2393.2800000000002</v>
      </c>
    </row>
    <row r="266" spans="1:11" x14ac:dyDescent="0.25">
      <c r="A266" s="35" t="s">
        <v>949</v>
      </c>
      <c r="B266" s="45">
        <v>2393.2800000000002</v>
      </c>
      <c r="C266" s="43"/>
      <c r="D266" s="43"/>
      <c r="E266" s="43"/>
      <c r="F266" s="43"/>
      <c r="G266" s="43"/>
      <c r="H266" s="43"/>
      <c r="I266" s="43"/>
      <c r="J266" s="43"/>
      <c r="K266" s="44">
        <v>2393.2800000000002</v>
      </c>
    </row>
    <row r="267" spans="1:11" hidden="1" x14ac:dyDescent="0.25">
      <c r="A267" s="14" t="s">
        <v>53</v>
      </c>
      <c r="B267" s="34"/>
      <c r="C267" s="34"/>
      <c r="D267" s="34"/>
      <c r="E267" s="34"/>
      <c r="F267" s="34"/>
      <c r="G267" s="34"/>
      <c r="H267" s="34"/>
      <c r="I267" s="34"/>
      <c r="J267" s="33">
        <v>0.23</v>
      </c>
      <c r="K267" s="33">
        <v>0.23</v>
      </c>
    </row>
    <row r="268" spans="1:11" hidden="1" x14ac:dyDescent="0.25">
      <c r="A268" s="35" t="s">
        <v>758</v>
      </c>
      <c r="B268" s="41"/>
      <c r="C268" s="43"/>
      <c r="D268" s="43"/>
      <c r="E268" s="43"/>
      <c r="F268" s="43"/>
      <c r="G268" s="43"/>
      <c r="H268" s="43"/>
      <c r="I268" s="43"/>
      <c r="J268" s="42">
        <v>0.23</v>
      </c>
      <c r="K268" s="44">
        <v>0.23</v>
      </c>
    </row>
    <row r="269" spans="1:11" hidden="1" x14ac:dyDescent="0.25">
      <c r="A269" s="14" t="s">
        <v>54</v>
      </c>
      <c r="B269" s="34"/>
      <c r="C269" s="34"/>
      <c r="D269" s="34"/>
      <c r="E269" s="34"/>
      <c r="F269" s="34"/>
      <c r="G269" s="34"/>
      <c r="H269" s="34"/>
      <c r="I269" s="34"/>
      <c r="J269" s="33">
        <v>0.17</v>
      </c>
      <c r="K269" s="33">
        <v>0.17</v>
      </c>
    </row>
    <row r="270" spans="1:11" hidden="1" x14ac:dyDescent="0.25">
      <c r="A270" s="35" t="s">
        <v>950</v>
      </c>
      <c r="B270" s="41"/>
      <c r="C270" s="43"/>
      <c r="D270" s="43"/>
      <c r="E270" s="43"/>
      <c r="F270" s="43"/>
      <c r="G270" s="43"/>
      <c r="H270" s="43"/>
      <c r="I270" s="43"/>
      <c r="J270" s="42">
        <v>0.17</v>
      </c>
      <c r="K270" s="44">
        <v>0.17</v>
      </c>
    </row>
    <row r="271" spans="1:11" hidden="1" x14ac:dyDescent="0.25">
      <c r="A271" s="14" t="s">
        <v>55</v>
      </c>
      <c r="B271" s="34"/>
      <c r="C271" s="34"/>
      <c r="D271" s="34"/>
      <c r="E271" s="34"/>
      <c r="F271" s="34"/>
      <c r="G271" s="34"/>
      <c r="H271" s="34"/>
      <c r="I271" s="34"/>
      <c r="J271" s="33">
        <v>0.28000000000000003</v>
      </c>
      <c r="K271" s="33">
        <v>0.28000000000000003</v>
      </c>
    </row>
    <row r="272" spans="1:11" hidden="1" x14ac:dyDescent="0.25">
      <c r="A272" s="35" t="s">
        <v>758</v>
      </c>
      <c r="B272" s="41"/>
      <c r="C272" s="43"/>
      <c r="D272" s="43"/>
      <c r="E272" s="43"/>
      <c r="F272" s="43"/>
      <c r="G272" s="43"/>
      <c r="H272" s="43"/>
      <c r="I272" s="43"/>
      <c r="J272" s="42">
        <v>0.08</v>
      </c>
      <c r="K272" s="44">
        <v>0.08</v>
      </c>
    </row>
    <row r="273" spans="1:11" hidden="1" x14ac:dyDescent="0.25">
      <c r="A273" s="35" t="s">
        <v>951</v>
      </c>
      <c r="B273" s="41"/>
      <c r="C273" s="43"/>
      <c r="D273" s="43"/>
      <c r="E273" s="43"/>
      <c r="F273" s="43"/>
      <c r="G273" s="43"/>
      <c r="H273" s="43"/>
      <c r="I273" s="43"/>
      <c r="J273" s="42">
        <v>0.2</v>
      </c>
      <c r="K273" s="44">
        <v>0.2</v>
      </c>
    </row>
    <row r="274" spans="1:11" hidden="1" x14ac:dyDescent="0.25">
      <c r="A274" s="14" t="s">
        <v>56</v>
      </c>
      <c r="B274" s="34"/>
      <c r="C274" s="34"/>
      <c r="D274" s="34"/>
      <c r="E274" s="34"/>
      <c r="F274" s="34"/>
      <c r="G274" s="34"/>
      <c r="H274" s="34"/>
      <c r="I274" s="34"/>
      <c r="J274" s="33">
        <v>0.52</v>
      </c>
      <c r="K274" s="33">
        <v>0.52</v>
      </c>
    </row>
    <row r="275" spans="1:11" hidden="1" x14ac:dyDescent="0.25">
      <c r="A275" s="35" t="s">
        <v>758</v>
      </c>
      <c r="B275" s="41"/>
      <c r="C275" s="43"/>
      <c r="D275" s="43"/>
      <c r="E275" s="43"/>
      <c r="F275" s="43"/>
      <c r="G275" s="43"/>
      <c r="H275" s="43"/>
      <c r="I275" s="43"/>
      <c r="J275" s="42">
        <v>0.25</v>
      </c>
      <c r="K275" s="44">
        <v>0.25</v>
      </c>
    </row>
    <row r="276" spans="1:11" hidden="1" x14ac:dyDescent="0.25">
      <c r="A276" s="35" t="s">
        <v>952</v>
      </c>
      <c r="B276" s="41"/>
      <c r="C276" s="43"/>
      <c r="D276" s="43"/>
      <c r="E276" s="43"/>
      <c r="F276" s="43"/>
      <c r="G276" s="43"/>
      <c r="H276" s="43"/>
      <c r="I276" s="43"/>
      <c r="J276" s="42">
        <v>0.27</v>
      </c>
      <c r="K276" s="44">
        <v>0.27</v>
      </c>
    </row>
    <row r="277" spans="1:11" hidden="1" x14ac:dyDescent="0.25">
      <c r="A277" s="14" t="s">
        <v>57</v>
      </c>
      <c r="B277" s="34"/>
      <c r="C277" s="34"/>
      <c r="D277" s="34"/>
      <c r="E277" s="34"/>
      <c r="F277" s="34"/>
      <c r="G277" s="34"/>
      <c r="H277" s="34"/>
      <c r="I277" s="34"/>
      <c r="J277" s="33">
        <v>0.6</v>
      </c>
      <c r="K277" s="33">
        <v>0.6</v>
      </c>
    </row>
    <row r="278" spans="1:11" hidden="1" x14ac:dyDescent="0.25">
      <c r="A278" s="35" t="s">
        <v>758</v>
      </c>
      <c r="B278" s="41"/>
      <c r="C278" s="43"/>
      <c r="D278" s="43"/>
      <c r="E278" s="43"/>
      <c r="F278" s="43"/>
      <c r="G278" s="43"/>
      <c r="H278" s="43"/>
      <c r="I278" s="43"/>
      <c r="J278" s="42">
        <v>0.13</v>
      </c>
      <c r="K278" s="44">
        <v>0.13</v>
      </c>
    </row>
    <row r="279" spans="1:11" hidden="1" x14ac:dyDescent="0.25">
      <c r="A279" s="35" t="s">
        <v>953</v>
      </c>
      <c r="B279" s="41"/>
      <c r="C279" s="43"/>
      <c r="D279" s="43"/>
      <c r="E279" s="43"/>
      <c r="F279" s="43"/>
      <c r="G279" s="43"/>
      <c r="H279" s="43"/>
      <c r="I279" s="43"/>
      <c r="J279" s="42">
        <v>0.47</v>
      </c>
      <c r="K279" s="44">
        <v>0.47</v>
      </c>
    </row>
    <row r="280" spans="1:11" hidden="1" x14ac:dyDescent="0.25">
      <c r="A280" s="14" t="s">
        <v>58</v>
      </c>
      <c r="B280" s="34"/>
      <c r="C280" s="34"/>
      <c r="D280" s="34"/>
      <c r="E280" s="34"/>
      <c r="F280" s="34"/>
      <c r="G280" s="34"/>
      <c r="H280" s="34"/>
      <c r="I280" s="34"/>
      <c r="J280" s="33">
        <v>0.4</v>
      </c>
      <c r="K280" s="33">
        <v>0.4</v>
      </c>
    </row>
    <row r="281" spans="1:11" hidden="1" x14ac:dyDescent="0.25">
      <c r="A281" s="35" t="s">
        <v>812</v>
      </c>
      <c r="B281" s="41"/>
      <c r="C281" s="43"/>
      <c r="D281" s="43"/>
      <c r="E281" s="43"/>
      <c r="F281" s="43"/>
      <c r="G281" s="43"/>
      <c r="H281" s="43"/>
      <c r="I281" s="43"/>
      <c r="J281" s="42">
        <v>0.4</v>
      </c>
      <c r="K281" s="44">
        <v>0.4</v>
      </c>
    </row>
    <row r="282" spans="1:11" hidden="1" x14ac:dyDescent="0.25">
      <c r="A282" s="14" t="s">
        <v>59</v>
      </c>
      <c r="B282" s="34"/>
      <c r="C282" s="34"/>
      <c r="D282" s="34"/>
      <c r="E282" s="34"/>
      <c r="F282" s="34"/>
      <c r="G282" s="34"/>
      <c r="H282" s="34"/>
      <c r="I282" s="34"/>
      <c r="J282" s="33">
        <v>0.11999999999999997</v>
      </c>
      <c r="K282" s="33">
        <v>0.11999999999999997</v>
      </c>
    </row>
    <row r="283" spans="1:11" hidden="1" x14ac:dyDescent="0.25">
      <c r="A283" s="35" t="s">
        <v>758</v>
      </c>
      <c r="B283" s="41"/>
      <c r="C283" s="43"/>
      <c r="D283" s="43"/>
      <c r="E283" s="43"/>
      <c r="F283" s="43"/>
      <c r="G283" s="43"/>
      <c r="H283" s="43"/>
      <c r="I283" s="43"/>
      <c r="J283" s="42">
        <v>0.32999999999999996</v>
      </c>
      <c r="K283" s="44">
        <v>0.32999999999999996</v>
      </c>
    </row>
    <row r="284" spans="1:11" hidden="1" x14ac:dyDescent="0.25">
      <c r="A284" s="35" t="s">
        <v>931</v>
      </c>
      <c r="B284" s="41"/>
      <c r="C284" s="43"/>
      <c r="D284" s="43"/>
      <c r="E284" s="43"/>
      <c r="F284" s="43"/>
      <c r="G284" s="43"/>
      <c r="H284" s="43"/>
      <c r="I284" s="43"/>
      <c r="J284" s="42">
        <v>-0.21</v>
      </c>
      <c r="K284" s="44">
        <v>-0.21</v>
      </c>
    </row>
    <row r="285" spans="1:11" hidden="1" x14ac:dyDescent="0.25">
      <c r="A285" s="14" t="s">
        <v>60</v>
      </c>
      <c r="B285" s="34"/>
      <c r="C285" s="34"/>
      <c r="D285" s="34"/>
      <c r="E285" s="34"/>
      <c r="F285" s="34"/>
      <c r="G285" s="34"/>
      <c r="H285" s="34"/>
      <c r="I285" s="34"/>
      <c r="J285" s="33">
        <v>0</v>
      </c>
      <c r="K285" s="33">
        <v>0</v>
      </c>
    </row>
    <row r="286" spans="1:11" hidden="1" x14ac:dyDescent="0.25">
      <c r="A286" s="35" t="s">
        <v>758</v>
      </c>
      <c r="B286" s="41"/>
      <c r="C286" s="43"/>
      <c r="D286" s="43"/>
      <c r="E286" s="43"/>
      <c r="F286" s="43"/>
      <c r="G286" s="43"/>
      <c r="H286" s="43"/>
      <c r="I286" s="43"/>
      <c r="J286" s="42">
        <v>0.08</v>
      </c>
      <c r="K286" s="44">
        <v>0.08</v>
      </c>
    </row>
    <row r="287" spans="1:11" hidden="1" x14ac:dyDescent="0.25">
      <c r="A287" s="35" t="s">
        <v>931</v>
      </c>
      <c r="B287" s="41"/>
      <c r="C287" s="43"/>
      <c r="D287" s="43"/>
      <c r="E287" s="43"/>
      <c r="F287" s="43"/>
      <c r="G287" s="43"/>
      <c r="H287" s="43"/>
      <c r="I287" s="43"/>
      <c r="J287" s="42">
        <v>-0.08</v>
      </c>
      <c r="K287" s="44">
        <v>-0.08</v>
      </c>
    </row>
    <row r="288" spans="1:11" hidden="1" x14ac:dyDescent="0.25">
      <c r="A288" s="14" t="s">
        <v>61</v>
      </c>
      <c r="B288" s="34"/>
      <c r="C288" s="34"/>
      <c r="D288" s="34"/>
      <c r="E288" s="34"/>
      <c r="F288" s="34"/>
      <c r="G288" s="34"/>
      <c r="H288" s="34"/>
      <c r="I288" s="34"/>
      <c r="J288" s="33">
        <v>0</v>
      </c>
      <c r="K288" s="33">
        <v>0</v>
      </c>
    </row>
    <row r="289" spans="1:11" hidden="1" x14ac:dyDescent="0.25">
      <c r="A289" s="35" t="s">
        <v>954</v>
      </c>
      <c r="B289" s="41"/>
      <c r="C289" s="43"/>
      <c r="D289" s="43"/>
      <c r="E289" s="43"/>
      <c r="F289" s="43"/>
      <c r="G289" s="43"/>
      <c r="H289" s="43"/>
      <c r="I289" s="43"/>
      <c r="J289" s="42">
        <v>-0.42</v>
      </c>
      <c r="K289" s="44">
        <v>-0.42</v>
      </c>
    </row>
    <row r="290" spans="1:11" hidden="1" x14ac:dyDescent="0.25">
      <c r="A290" s="35" t="s">
        <v>955</v>
      </c>
      <c r="B290" s="41"/>
      <c r="C290" s="43"/>
      <c r="D290" s="43"/>
      <c r="E290" s="43"/>
      <c r="F290" s="43"/>
      <c r="G290" s="43"/>
      <c r="H290" s="43"/>
      <c r="I290" s="43"/>
      <c r="J290" s="42">
        <v>0.42</v>
      </c>
      <c r="K290" s="44">
        <v>0.42</v>
      </c>
    </row>
    <row r="291" spans="1:11" hidden="1" x14ac:dyDescent="0.25">
      <c r="A291" s="14" t="s">
        <v>62</v>
      </c>
      <c r="B291" s="34"/>
      <c r="C291" s="34"/>
      <c r="D291" s="34"/>
      <c r="E291" s="34"/>
      <c r="F291" s="34"/>
      <c r="G291" s="34"/>
      <c r="H291" s="34"/>
      <c r="I291" s="34"/>
      <c r="J291" s="33">
        <v>0</v>
      </c>
      <c r="K291" s="33">
        <v>0</v>
      </c>
    </row>
    <row r="292" spans="1:11" hidden="1" x14ac:dyDescent="0.25">
      <c r="A292" s="35" t="s">
        <v>758</v>
      </c>
      <c r="B292" s="41"/>
      <c r="C292" s="43"/>
      <c r="D292" s="43"/>
      <c r="E292" s="43"/>
      <c r="F292" s="43"/>
      <c r="G292" s="43"/>
      <c r="H292" s="43"/>
      <c r="I292" s="43"/>
      <c r="J292" s="42">
        <v>0.41</v>
      </c>
      <c r="K292" s="44">
        <v>0.41</v>
      </c>
    </row>
    <row r="293" spans="1:11" hidden="1" x14ac:dyDescent="0.25">
      <c r="A293" s="35" t="s">
        <v>931</v>
      </c>
      <c r="B293" s="41"/>
      <c r="C293" s="43"/>
      <c r="D293" s="43"/>
      <c r="E293" s="43"/>
      <c r="F293" s="43"/>
      <c r="G293" s="43"/>
      <c r="H293" s="43"/>
      <c r="I293" s="43"/>
      <c r="J293" s="42">
        <v>-0.41</v>
      </c>
      <c r="K293" s="44">
        <v>-0.41</v>
      </c>
    </row>
    <row r="294" spans="1:11" x14ac:dyDescent="0.25">
      <c r="A294" s="14" t="s">
        <v>63</v>
      </c>
      <c r="B294" s="33">
        <v>115.87</v>
      </c>
      <c r="C294" s="33">
        <v>44961.12999999999</v>
      </c>
      <c r="D294" s="34"/>
      <c r="E294" s="34"/>
      <c r="F294" s="34"/>
      <c r="G294" s="34"/>
      <c r="H294" s="34"/>
      <c r="I294" s="34"/>
      <c r="J294" s="33">
        <v>0</v>
      </c>
      <c r="K294" s="33">
        <v>45076.999999999993</v>
      </c>
    </row>
    <row r="295" spans="1:11" x14ac:dyDescent="0.25">
      <c r="A295" s="35" t="s">
        <v>758</v>
      </c>
      <c r="B295" s="45">
        <v>115.87</v>
      </c>
      <c r="C295" s="42">
        <v>44961.12999999999</v>
      </c>
      <c r="D295" s="43"/>
      <c r="E295" s="43"/>
      <c r="F295" s="43"/>
      <c r="G295" s="43"/>
      <c r="H295" s="43"/>
      <c r="I295" s="43"/>
      <c r="J295" s="43"/>
      <c r="K295" s="44">
        <v>45076.999999999993</v>
      </c>
    </row>
    <row r="296" spans="1:11" x14ac:dyDescent="0.25">
      <c r="A296" s="35" t="s">
        <v>956</v>
      </c>
      <c r="B296" s="41"/>
      <c r="C296" s="43"/>
      <c r="D296" s="43"/>
      <c r="E296" s="43"/>
      <c r="F296" s="43"/>
      <c r="G296" s="43"/>
      <c r="H296" s="43"/>
      <c r="I296" s="43"/>
      <c r="J296" s="42">
        <v>-0.5</v>
      </c>
      <c r="K296" s="44">
        <v>-0.5</v>
      </c>
    </row>
    <row r="297" spans="1:11" x14ac:dyDescent="0.25">
      <c r="A297" s="35" t="s">
        <v>957</v>
      </c>
      <c r="B297" s="41"/>
      <c r="C297" s="43"/>
      <c r="D297" s="43"/>
      <c r="E297" s="43"/>
      <c r="F297" s="43"/>
      <c r="G297" s="43"/>
      <c r="H297" s="43"/>
      <c r="I297" s="43"/>
      <c r="J297" s="42">
        <v>0.5</v>
      </c>
      <c r="K297" s="44">
        <v>0.5</v>
      </c>
    </row>
    <row r="298" spans="1:11" hidden="1" x14ac:dyDescent="0.25">
      <c r="A298" s="14" t="s">
        <v>64</v>
      </c>
      <c r="B298" s="34"/>
      <c r="C298" s="34"/>
      <c r="D298" s="34"/>
      <c r="E298" s="34"/>
      <c r="F298" s="34"/>
      <c r="G298" s="34"/>
      <c r="H298" s="34"/>
      <c r="I298" s="34"/>
      <c r="J298" s="33">
        <v>0.48</v>
      </c>
      <c r="K298" s="33">
        <v>0.48</v>
      </c>
    </row>
    <row r="299" spans="1:11" hidden="1" x14ac:dyDescent="0.25">
      <c r="A299" s="35" t="s">
        <v>758</v>
      </c>
      <c r="B299" s="41"/>
      <c r="C299" s="43"/>
      <c r="D299" s="43"/>
      <c r="E299" s="43"/>
      <c r="F299" s="43"/>
      <c r="G299" s="43"/>
      <c r="H299" s="43"/>
      <c r="I299" s="43"/>
      <c r="J299" s="42">
        <v>0.13</v>
      </c>
      <c r="K299" s="44">
        <v>0.13</v>
      </c>
    </row>
    <row r="300" spans="1:11" hidden="1" x14ac:dyDescent="0.25">
      <c r="A300" s="35" t="s">
        <v>958</v>
      </c>
      <c r="B300" s="41"/>
      <c r="C300" s="43"/>
      <c r="D300" s="43"/>
      <c r="E300" s="43"/>
      <c r="F300" s="43"/>
      <c r="G300" s="43"/>
      <c r="H300" s="43"/>
      <c r="I300" s="43"/>
      <c r="J300" s="42">
        <v>0.35</v>
      </c>
      <c r="K300" s="44">
        <v>0.35</v>
      </c>
    </row>
    <row r="301" spans="1:11" x14ac:dyDescent="0.25">
      <c r="A301" s="14" t="s">
        <v>189</v>
      </c>
      <c r="B301" s="33">
        <v>17845</v>
      </c>
      <c r="C301" s="34"/>
      <c r="D301" s="34"/>
      <c r="E301" s="34"/>
      <c r="F301" s="34"/>
      <c r="G301" s="34"/>
      <c r="H301" s="34"/>
      <c r="I301" s="34"/>
      <c r="J301" s="34"/>
      <c r="K301" s="33">
        <v>17845</v>
      </c>
    </row>
    <row r="302" spans="1:11" x14ac:dyDescent="0.25">
      <c r="A302" s="35" t="s">
        <v>749</v>
      </c>
      <c r="B302" s="45">
        <v>8922.5</v>
      </c>
      <c r="C302" s="43"/>
      <c r="D302" s="43"/>
      <c r="E302" s="43"/>
      <c r="F302" s="43"/>
      <c r="G302" s="43"/>
      <c r="H302" s="43"/>
      <c r="I302" s="43"/>
      <c r="J302" s="43"/>
      <c r="K302" s="44">
        <v>8922.5</v>
      </c>
    </row>
    <row r="303" spans="1:11" x14ac:dyDescent="0.25">
      <c r="A303" s="35" t="s">
        <v>781</v>
      </c>
      <c r="B303" s="45">
        <v>8922.5</v>
      </c>
      <c r="C303" s="43"/>
      <c r="D303" s="43"/>
      <c r="E303" s="43"/>
      <c r="F303" s="43"/>
      <c r="G303" s="43"/>
      <c r="H303" s="43"/>
      <c r="I303" s="43"/>
      <c r="J303" s="43"/>
      <c r="K303" s="44">
        <v>8922.5</v>
      </c>
    </row>
    <row r="304" spans="1:11" x14ac:dyDescent="0.25">
      <c r="A304" s="14" t="s">
        <v>190</v>
      </c>
      <c r="B304" s="33">
        <v>17680</v>
      </c>
      <c r="C304" s="34"/>
      <c r="D304" s="34"/>
      <c r="E304" s="34"/>
      <c r="F304" s="34"/>
      <c r="G304" s="34"/>
      <c r="H304" s="34"/>
      <c r="I304" s="34"/>
      <c r="J304" s="34"/>
      <c r="K304" s="33">
        <v>17680</v>
      </c>
    </row>
    <row r="305" spans="1:11" x14ac:dyDescent="0.25">
      <c r="A305" s="35" t="s">
        <v>749</v>
      </c>
      <c r="B305" s="45">
        <v>8840</v>
      </c>
      <c r="C305" s="43"/>
      <c r="D305" s="43"/>
      <c r="E305" s="43"/>
      <c r="F305" s="43"/>
      <c r="G305" s="43"/>
      <c r="H305" s="43"/>
      <c r="I305" s="43"/>
      <c r="J305" s="43"/>
      <c r="K305" s="44">
        <v>8840</v>
      </c>
    </row>
    <row r="306" spans="1:11" x14ac:dyDescent="0.25">
      <c r="A306" s="35" t="s">
        <v>781</v>
      </c>
      <c r="B306" s="45">
        <v>8840</v>
      </c>
      <c r="C306" s="43"/>
      <c r="D306" s="43"/>
      <c r="E306" s="43"/>
      <c r="F306" s="43"/>
      <c r="G306" s="43"/>
      <c r="H306" s="43"/>
      <c r="I306" s="43"/>
      <c r="J306" s="43"/>
      <c r="K306" s="44">
        <v>8840</v>
      </c>
    </row>
    <row r="307" spans="1:11" x14ac:dyDescent="0.25">
      <c r="A307" s="14" t="s">
        <v>191</v>
      </c>
      <c r="B307" s="33">
        <v>24480</v>
      </c>
      <c r="C307" s="34"/>
      <c r="D307" s="34"/>
      <c r="E307" s="34"/>
      <c r="F307" s="34"/>
      <c r="G307" s="34"/>
      <c r="H307" s="34"/>
      <c r="I307" s="34"/>
      <c r="J307" s="34"/>
      <c r="K307" s="33">
        <v>24480</v>
      </c>
    </row>
    <row r="308" spans="1:11" x14ac:dyDescent="0.25">
      <c r="A308" s="35" t="s">
        <v>749</v>
      </c>
      <c r="B308" s="45">
        <v>12240</v>
      </c>
      <c r="C308" s="43"/>
      <c r="D308" s="43"/>
      <c r="E308" s="43"/>
      <c r="F308" s="43"/>
      <c r="G308" s="43"/>
      <c r="H308" s="43"/>
      <c r="I308" s="43"/>
      <c r="J308" s="43"/>
      <c r="K308" s="44">
        <v>12240</v>
      </c>
    </row>
    <row r="309" spans="1:11" x14ac:dyDescent="0.25">
      <c r="A309" s="35" t="s">
        <v>781</v>
      </c>
      <c r="B309" s="45">
        <v>12240</v>
      </c>
      <c r="C309" s="43"/>
      <c r="D309" s="43"/>
      <c r="E309" s="43"/>
      <c r="F309" s="43"/>
      <c r="G309" s="43"/>
      <c r="H309" s="43"/>
      <c r="I309" s="43"/>
      <c r="J309" s="43"/>
      <c r="K309" s="44">
        <v>12240</v>
      </c>
    </row>
    <row r="310" spans="1:11" x14ac:dyDescent="0.25">
      <c r="A310" s="14" t="s">
        <v>192</v>
      </c>
      <c r="B310" s="33">
        <v>89760</v>
      </c>
      <c r="C310" s="34"/>
      <c r="D310" s="34"/>
      <c r="E310" s="34"/>
      <c r="F310" s="34"/>
      <c r="G310" s="34"/>
      <c r="H310" s="34"/>
      <c r="I310" s="34"/>
      <c r="J310" s="34"/>
      <c r="K310" s="33">
        <v>89760</v>
      </c>
    </row>
    <row r="311" spans="1:11" x14ac:dyDescent="0.25">
      <c r="A311" s="35" t="s">
        <v>749</v>
      </c>
      <c r="B311" s="45">
        <v>44880</v>
      </c>
      <c r="C311" s="43"/>
      <c r="D311" s="43"/>
      <c r="E311" s="43"/>
      <c r="F311" s="43"/>
      <c r="G311" s="43"/>
      <c r="H311" s="43"/>
      <c r="I311" s="43"/>
      <c r="J311" s="43"/>
      <c r="K311" s="44">
        <v>44880</v>
      </c>
    </row>
    <row r="312" spans="1:11" x14ac:dyDescent="0.25">
      <c r="A312" s="35" t="s">
        <v>781</v>
      </c>
      <c r="B312" s="45">
        <v>44880</v>
      </c>
      <c r="C312" s="43"/>
      <c r="D312" s="43"/>
      <c r="E312" s="43"/>
      <c r="F312" s="43"/>
      <c r="G312" s="43"/>
      <c r="H312" s="43"/>
      <c r="I312" s="43"/>
      <c r="J312" s="43"/>
      <c r="K312" s="44">
        <v>44880</v>
      </c>
    </row>
    <row r="313" spans="1:11" x14ac:dyDescent="0.25">
      <c r="A313" s="14" t="s">
        <v>193</v>
      </c>
      <c r="B313" s="33">
        <v>5399.5</v>
      </c>
      <c r="C313" s="34"/>
      <c r="D313" s="34"/>
      <c r="E313" s="34"/>
      <c r="F313" s="34"/>
      <c r="G313" s="34"/>
      <c r="H313" s="34"/>
      <c r="I313" s="34"/>
      <c r="J313" s="34"/>
      <c r="K313" s="33">
        <v>5399.5</v>
      </c>
    </row>
    <row r="314" spans="1:11" x14ac:dyDescent="0.25">
      <c r="A314" s="35" t="s">
        <v>749</v>
      </c>
      <c r="B314" s="45">
        <v>2699.75</v>
      </c>
      <c r="C314" s="43"/>
      <c r="D314" s="43"/>
      <c r="E314" s="43"/>
      <c r="F314" s="43"/>
      <c r="G314" s="43"/>
      <c r="H314" s="43"/>
      <c r="I314" s="43"/>
      <c r="J314" s="43"/>
      <c r="K314" s="44">
        <v>2699.75</v>
      </c>
    </row>
    <row r="315" spans="1:11" x14ac:dyDescent="0.25">
      <c r="A315" s="35" t="s">
        <v>781</v>
      </c>
      <c r="B315" s="45">
        <v>2699.75</v>
      </c>
      <c r="C315" s="43"/>
      <c r="D315" s="43"/>
      <c r="E315" s="43"/>
      <c r="F315" s="43"/>
      <c r="G315" s="43"/>
      <c r="H315" s="43"/>
      <c r="I315" s="43"/>
      <c r="J315" s="43"/>
      <c r="K315" s="44">
        <v>2699.75</v>
      </c>
    </row>
    <row r="316" spans="1:11" x14ac:dyDescent="0.25">
      <c r="A316" s="14" t="s">
        <v>194</v>
      </c>
      <c r="B316" s="33">
        <v>7500</v>
      </c>
      <c r="C316" s="33">
        <v>0</v>
      </c>
      <c r="D316" s="34"/>
      <c r="E316" s="34"/>
      <c r="F316" s="34"/>
      <c r="G316" s="34"/>
      <c r="H316" s="34"/>
      <c r="I316" s="34"/>
      <c r="J316" s="34"/>
      <c r="K316" s="33">
        <v>7500</v>
      </c>
    </row>
    <row r="317" spans="1:11" x14ac:dyDescent="0.25">
      <c r="A317" s="35" t="s">
        <v>749</v>
      </c>
      <c r="B317" s="45">
        <v>3750</v>
      </c>
      <c r="C317" s="42">
        <v>0</v>
      </c>
      <c r="D317" s="43"/>
      <c r="E317" s="43"/>
      <c r="F317" s="43"/>
      <c r="G317" s="43"/>
      <c r="H317" s="43"/>
      <c r="I317" s="43"/>
      <c r="J317" s="43"/>
      <c r="K317" s="44">
        <v>3750</v>
      </c>
    </row>
    <row r="318" spans="1:11" x14ac:dyDescent="0.25">
      <c r="A318" s="35" t="s">
        <v>781</v>
      </c>
      <c r="B318" s="45">
        <v>3750</v>
      </c>
      <c r="C318" s="42">
        <v>0</v>
      </c>
      <c r="D318" s="43"/>
      <c r="E318" s="43"/>
      <c r="F318" s="43"/>
      <c r="G318" s="43"/>
      <c r="H318" s="43"/>
      <c r="I318" s="43"/>
      <c r="J318" s="43"/>
      <c r="K318" s="44">
        <v>3750</v>
      </c>
    </row>
    <row r="319" spans="1:11" x14ac:dyDescent="0.25">
      <c r="A319" s="14" t="s">
        <v>195</v>
      </c>
      <c r="B319" s="33">
        <v>35360</v>
      </c>
      <c r="C319" s="34"/>
      <c r="D319" s="34"/>
      <c r="E319" s="34"/>
      <c r="F319" s="34"/>
      <c r="G319" s="34"/>
      <c r="H319" s="34"/>
      <c r="I319" s="34"/>
      <c r="J319" s="34"/>
      <c r="K319" s="33">
        <v>35360</v>
      </c>
    </row>
    <row r="320" spans="1:11" x14ac:dyDescent="0.25">
      <c r="A320" s="35" t="s">
        <v>749</v>
      </c>
      <c r="B320" s="45">
        <v>17680</v>
      </c>
      <c r="C320" s="43"/>
      <c r="D320" s="43"/>
      <c r="E320" s="43"/>
      <c r="F320" s="43"/>
      <c r="G320" s="43"/>
      <c r="H320" s="43"/>
      <c r="I320" s="43"/>
      <c r="J320" s="43"/>
      <c r="K320" s="44">
        <v>17680</v>
      </c>
    </row>
    <row r="321" spans="1:11" x14ac:dyDescent="0.25">
      <c r="A321" s="35" t="s">
        <v>781</v>
      </c>
      <c r="B321" s="45">
        <v>17680</v>
      </c>
      <c r="C321" s="43"/>
      <c r="D321" s="43"/>
      <c r="E321" s="43"/>
      <c r="F321" s="43"/>
      <c r="G321" s="43"/>
      <c r="H321" s="43"/>
      <c r="I321" s="43"/>
      <c r="J321" s="43"/>
      <c r="K321" s="44">
        <v>17680</v>
      </c>
    </row>
    <row r="322" spans="1:11" x14ac:dyDescent="0.25">
      <c r="A322" s="14" t="s">
        <v>196</v>
      </c>
      <c r="B322" s="33">
        <v>20400</v>
      </c>
      <c r="C322" s="34"/>
      <c r="D322" s="34"/>
      <c r="E322" s="34"/>
      <c r="F322" s="34"/>
      <c r="G322" s="34"/>
      <c r="H322" s="34"/>
      <c r="I322" s="34"/>
      <c r="J322" s="34"/>
      <c r="K322" s="33">
        <v>20400</v>
      </c>
    </row>
    <row r="323" spans="1:11" x14ac:dyDescent="0.25">
      <c r="A323" s="35" t="s">
        <v>749</v>
      </c>
      <c r="B323" s="45">
        <v>10200</v>
      </c>
      <c r="C323" s="43"/>
      <c r="D323" s="43"/>
      <c r="E323" s="43"/>
      <c r="F323" s="43"/>
      <c r="G323" s="43"/>
      <c r="H323" s="43"/>
      <c r="I323" s="43"/>
      <c r="J323" s="43"/>
      <c r="K323" s="44">
        <v>10200</v>
      </c>
    </row>
    <row r="324" spans="1:11" x14ac:dyDescent="0.25">
      <c r="A324" s="35" t="s">
        <v>781</v>
      </c>
      <c r="B324" s="45">
        <v>10200</v>
      </c>
      <c r="C324" s="43"/>
      <c r="D324" s="43"/>
      <c r="E324" s="43"/>
      <c r="F324" s="43"/>
      <c r="G324" s="43"/>
      <c r="H324" s="43"/>
      <c r="I324" s="43"/>
      <c r="J324" s="43"/>
      <c r="K324" s="44">
        <v>10200</v>
      </c>
    </row>
    <row r="325" spans="1:11" x14ac:dyDescent="0.25">
      <c r="A325" s="14" t="s">
        <v>197</v>
      </c>
      <c r="B325" s="33">
        <v>51099</v>
      </c>
      <c r="C325" s="33">
        <v>0</v>
      </c>
      <c r="D325" s="34"/>
      <c r="E325" s="34"/>
      <c r="F325" s="34"/>
      <c r="G325" s="34"/>
      <c r="H325" s="34"/>
      <c r="I325" s="34"/>
      <c r="J325" s="34"/>
      <c r="K325" s="33">
        <v>51099</v>
      </c>
    </row>
    <row r="326" spans="1:11" x14ac:dyDescent="0.25">
      <c r="A326" s="35" t="s">
        <v>749</v>
      </c>
      <c r="B326" s="45">
        <v>25549.5</v>
      </c>
      <c r="C326" s="42">
        <v>0</v>
      </c>
      <c r="D326" s="43"/>
      <c r="E326" s="43"/>
      <c r="F326" s="43"/>
      <c r="G326" s="43"/>
      <c r="H326" s="43"/>
      <c r="I326" s="43"/>
      <c r="J326" s="43"/>
      <c r="K326" s="44">
        <v>25549.5</v>
      </c>
    </row>
    <row r="327" spans="1:11" x14ac:dyDescent="0.25">
      <c r="A327" s="35" t="s">
        <v>781</v>
      </c>
      <c r="B327" s="45">
        <v>25549.5</v>
      </c>
      <c r="C327" s="42">
        <v>0</v>
      </c>
      <c r="D327" s="43"/>
      <c r="E327" s="43"/>
      <c r="F327" s="43"/>
      <c r="G327" s="43"/>
      <c r="H327" s="43"/>
      <c r="I327" s="43"/>
      <c r="J327" s="43"/>
      <c r="K327" s="44">
        <v>25549.5</v>
      </c>
    </row>
    <row r="328" spans="1:11" x14ac:dyDescent="0.25">
      <c r="A328" s="14" t="s">
        <v>172</v>
      </c>
      <c r="B328" s="33">
        <v>59840</v>
      </c>
      <c r="C328" s="33">
        <v>0</v>
      </c>
      <c r="D328" s="34"/>
      <c r="E328" s="34"/>
      <c r="F328" s="34"/>
      <c r="G328" s="34"/>
      <c r="H328" s="34"/>
      <c r="I328" s="34"/>
      <c r="J328" s="34"/>
      <c r="K328" s="33">
        <v>59840</v>
      </c>
    </row>
    <row r="329" spans="1:11" x14ac:dyDescent="0.25">
      <c r="A329" s="35" t="s">
        <v>749</v>
      </c>
      <c r="B329" s="45">
        <v>29920</v>
      </c>
      <c r="C329" s="42">
        <v>2500</v>
      </c>
      <c r="D329" s="43"/>
      <c r="E329" s="43"/>
      <c r="F329" s="43"/>
      <c r="G329" s="43"/>
      <c r="H329" s="43"/>
      <c r="I329" s="43"/>
      <c r="J329" s="43"/>
      <c r="K329" s="44">
        <v>32420</v>
      </c>
    </row>
    <row r="330" spans="1:11" x14ac:dyDescent="0.25">
      <c r="A330" s="35" t="s">
        <v>956</v>
      </c>
      <c r="B330" s="41"/>
      <c r="C330" s="42">
        <v>-2500</v>
      </c>
      <c r="D330" s="43"/>
      <c r="E330" s="43"/>
      <c r="F330" s="43"/>
      <c r="G330" s="43"/>
      <c r="H330" s="43"/>
      <c r="I330" s="43"/>
      <c r="J330" s="43"/>
      <c r="K330" s="44">
        <v>-2500</v>
      </c>
    </row>
    <row r="331" spans="1:11" x14ac:dyDescent="0.25">
      <c r="A331" s="35" t="s">
        <v>781</v>
      </c>
      <c r="B331" s="45">
        <v>29920</v>
      </c>
      <c r="C331" s="43"/>
      <c r="D331" s="43"/>
      <c r="E331" s="43"/>
      <c r="F331" s="43"/>
      <c r="G331" s="43"/>
      <c r="H331" s="43"/>
      <c r="I331" s="43"/>
      <c r="J331" s="43"/>
      <c r="K331" s="44">
        <v>29920</v>
      </c>
    </row>
    <row r="332" spans="1:11" x14ac:dyDescent="0.25">
      <c r="A332" s="14" t="s">
        <v>198</v>
      </c>
      <c r="B332" s="33">
        <v>3900</v>
      </c>
      <c r="C332" s="34"/>
      <c r="D332" s="34"/>
      <c r="E332" s="34"/>
      <c r="F332" s="34"/>
      <c r="G332" s="34"/>
      <c r="H332" s="34"/>
      <c r="I332" s="34"/>
      <c r="J332" s="34"/>
      <c r="K332" s="33">
        <v>3900</v>
      </c>
    </row>
    <row r="333" spans="1:11" x14ac:dyDescent="0.25">
      <c r="A333" s="35" t="s">
        <v>749</v>
      </c>
      <c r="B333" s="45">
        <v>1950</v>
      </c>
      <c r="C333" s="43"/>
      <c r="D333" s="43"/>
      <c r="E333" s="43"/>
      <c r="F333" s="43"/>
      <c r="G333" s="43"/>
      <c r="H333" s="43"/>
      <c r="I333" s="43"/>
      <c r="J333" s="43"/>
      <c r="K333" s="44">
        <v>1950</v>
      </c>
    </row>
    <row r="334" spans="1:11" x14ac:dyDescent="0.25">
      <c r="A334" s="35" t="s">
        <v>781</v>
      </c>
      <c r="B334" s="45">
        <v>1950</v>
      </c>
      <c r="C334" s="43"/>
      <c r="D334" s="43"/>
      <c r="E334" s="43"/>
      <c r="F334" s="43"/>
      <c r="G334" s="43"/>
      <c r="H334" s="43"/>
      <c r="I334" s="43"/>
      <c r="J334" s="43"/>
      <c r="K334" s="44">
        <v>1950</v>
      </c>
    </row>
    <row r="335" spans="1:11" x14ac:dyDescent="0.25">
      <c r="A335" s="14" t="s">
        <v>139</v>
      </c>
      <c r="B335" s="33">
        <v>8160</v>
      </c>
      <c r="C335" s="34"/>
      <c r="D335" s="34"/>
      <c r="E335" s="33">
        <v>241.5</v>
      </c>
      <c r="F335" s="34"/>
      <c r="G335" s="34"/>
      <c r="H335" s="34"/>
      <c r="I335" s="34"/>
      <c r="J335" s="34"/>
      <c r="K335" s="33">
        <v>8401.5</v>
      </c>
    </row>
    <row r="336" spans="1:11" x14ac:dyDescent="0.25">
      <c r="A336" s="35" t="s">
        <v>749</v>
      </c>
      <c r="B336" s="45">
        <v>4080</v>
      </c>
      <c r="C336" s="43"/>
      <c r="D336" s="43"/>
      <c r="E336" s="42">
        <v>120.75</v>
      </c>
      <c r="F336" s="43"/>
      <c r="G336" s="43"/>
      <c r="H336" s="43"/>
      <c r="I336" s="43"/>
      <c r="J336" s="43"/>
      <c r="K336" s="44">
        <v>4200.75</v>
      </c>
    </row>
    <row r="337" spans="1:11" x14ac:dyDescent="0.25">
      <c r="A337" s="35" t="s">
        <v>781</v>
      </c>
      <c r="B337" s="45">
        <v>4080</v>
      </c>
      <c r="C337" s="43"/>
      <c r="D337" s="43"/>
      <c r="E337" s="42">
        <v>120.75</v>
      </c>
      <c r="F337" s="43"/>
      <c r="G337" s="43"/>
      <c r="H337" s="43"/>
      <c r="I337" s="43"/>
      <c r="J337" s="43"/>
      <c r="K337" s="44">
        <v>4200.75</v>
      </c>
    </row>
    <row r="338" spans="1:11" x14ac:dyDescent="0.25">
      <c r="A338" s="14" t="s">
        <v>173</v>
      </c>
      <c r="B338" s="33">
        <v>520.89</v>
      </c>
      <c r="C338" s="33">
        <v>163624.09999999998</v>
      </c>
      <c r="D338" s="34"/>
      <c r="E338" s="34"/>
      <c r="F338" s="34"/>
      <c r="G338" s="34"/>
      <c r="H338" s="34"/>
      <c r="I338" s="34"/>
      <c r="J338" s="34"/>
      <c r="K338" s="33">
        <v>164144.99</v>
      </c>
    </row>
    <row r="339" spans="1:11" x14ac:dyDescent="0.25">
      <c r="A339" s="35" t="s">
        <v>749</v>
      </c>
      <c r="B339" s="45">
        <v>520.89</v>
      </c>
      <c r="C339" s="42">
        <v>163624.09999999998</v>
      </c>
      <c r="D339" s="43"/>
      <c r="E339" s="43"/>
      <c r="F339" s="43"/>
      <c r="G339" s="43"/>
      <c r="H339" s="43"/>
      <c r="I339" s="43"/>
      <c r="J339" s="43"/>
      <c r="K339" s="44">
        <v>164144.99</v>
      </c>
    </row>
    <row r="340" spans="1:11" x14ac:dyDescent="0.25">
      <c r="A340" s="14" t="s">
        <v>140</v>
      </c>
      <c r="B340" s="34"/>
      <c r="C340" s="34"/>
      <c r="D340" s="34"/>
      <c r="E340" s="33">
        <v>16815.88</v>
      </c>
      <c r="F340" s="34"/>
      <c r="G340" s="34"/>
      <c r="H340" s="34"/>
      <c r="I340" s="34"/>
      <c r="J340" s="34"/>
      <c r="K340" s="33">
        <v>16815.88</v>
      </c>
    </row>
    <row r="341" spans="1:11" x14ac:dyDescent="0.25">
      <c r="A341" s="35" t="s">
        <v>786</v>
      </c>
      <c r="B341" s="41"/>
      <c r="C341" s="43"/>
      <c r="D341" s="43"/>
      <c r="E341" s="42">
        <v>8407.94</v>
      </c>
      <c r="F341" s="43"/>
      <c r="G341" s="43"/>
      <c r="H341" s="43"/>
      <c r="I341" s="43"/>
      <c r="J341" s="43"/>
      <c r="K341" s="44">
        <v>8407.94</v>
      </c>
    </row>
    <row r="342" spans="1:11" x14ac:dyDescent="0.25">
      <c r="A342" s="35" t="s">
        <v>959</v>
      </c>
      <c r="B342" s="41"/>
      <c r="C342" s="43"/>
      <c r="D342" s="43"/>
      <c r="E342" s="42">
        <v>8407.94</v>
      </c>
      <c r="F342" s="43"/>
      <c r="G342" s="43"/>
      <c r="H342" s="43"/>
      <c r="I342" s="43"/>
      <c r="J342" s="43"/>
      <c r="K342" s="44">
        <v>8407.94</v>
      </c>
    </row>
    <row r="343" spans="1:11" x14ac:dyDescent="0.25">
      <c r="A343" s="14" t="s">
        <v>141</v>
      </c>
      <c r="B343" s="34"/>
      <c r="C343" s="34"/>
      <c r="D343" s="34"/>
      <c r="E343" s="33">
        <v>411</v>
      </c>
      <c r="F343" s="34"/>
      <c r="G343" s="34"/>
      <c r="H343" s="34"/>
      <c r="I343" s="34"/>
      <c r="J343" s="34"/>
      <c r="K343" s="33">
        <v>411</v>
      </c>
    </row>
    <row r="344" spans="1:11" x14ac:dyDescent="0.25">
      <c r="A344" s="35" t="s">
        <v>960</v>
      </c>
      <c r="B344" s="41"/>
      <c r="C344" s="43"/>
      <c r="D344" s="43"/>
      <c r="E344" s="42">
        <v>205.5</v>
      </c>
      <c r="F344" s="43"/>
      <c r="G344" s="43"/>
      <c r="H344" s="43"/>
      <c r="I344" s="43"/>
      <c r="J344" s="43"/>
      <c r="K344" s="44">
        <v>205.5</v>
      </c>
    </row>
    <row r="345" spans="1:11" x14ac:dyDescent="0.25">
      <c r="A345" s="35" t="s">
        <v>961</v>
      </c>
      <c r="B345" s="41"/>
      <c r="C345" s="43"/>
      <c r="D345" s="43"/>
      <c r="E345" s="42">
        <v>205.5</v>
      </c>
      <c r="F345" s="43"/>
      <c r="G345" s="43"/>
      <c r="H345" s="43"/>
      <c r="I345" s="43"/>
      <c r="J345" s="43"/>
      <c r="K345" s="44">
        <v>205.5</v>
      </c>
    </row>
    <row r="346" spans="1:11" x14ac:dyDescent="0.25">
      <c r="A346" s="14" t="s">
        <v>142</v>
      </c>
      <c r="B346" s="34"/>
      <c r="C346" s="34"/>
      <c r="D346" s="34"/>
      <c r="E346" s="33">
        <v>1198.3</v>
      </c>
      <c r="F346" s="34"/>
      <c r="G346" s="34"/>
      <c r="H346" s="34"/>
      <c r="I346" s="34"/>
      <c r="J346" s="34"/>
      <c r="K346" s="33">
        <v>1198.3</v>
      </c>
    </row>
    <row r="347" spans="1:11" x14ac:dyDescent="0.25">
      <c r="A347" s="35" t="s">
        <v>786</v>
      </c>
      <c r="B347" s="41"/>
      <c r="C347" s="43"/>
      <c r="D347" s="43"/>
      <c r="E347" s="42">
        <v>599.15</v>
      </c>
      <c r="F347" s="43"/>
      <c r="G347" s="43"/>
      <c r="H347" s="43"/>
      <c r="I347" s="43"/>
      <c r="J347" s="43"/>
      <c r="K347" s="44">
        <v>599.15</v>
      </c>
    </row>
    <row r="348" spans="1:11" x14ac:dyDescent="0.25">
      <c r="A348" s="35" t="s">
        <v>962</v>
      </c>
      <c r="B348" s="41"/>
      <c r="C348" s="43"/>
      <c r="D348" s="43"/>
      <c r="E348" s="42">
        <v>599.15</v>
      </c>
      <c r="F348" s="43"/>
      <c r="G348" s="43"/>
      <c r="H348" s="43"/>
      <c r="I348" s="43"/>
      <c r="J348" s="43"/>
      <c r="K348" s="44">
        <v>599.15</v>
      </c>
    </row>
    <row r="349" spans="1:11" x14ac:dyDescent="0.25">
      <c r="A349" s="14" t="s">
        <v>174</v>
      </c>
      <c r="B349" s="33">
        <v>11199.55</v>
      </c>
      <c r="C349" s="33">
        <v>311459.06000000006</v>
      </c>
      <c r="D349" s="33">
        <v>0</v>
      </c>
      <c r="E349" s="34"/>
      <c r="F349" s="34"/>
      <c r="G349" s="34"/>
      <c r="H349" s="34"/>
      <c r="I349" s="34"/>
      <c r="J349" s="34"/>
      <c r="K349" s="33">
        <v>322658.61000000004</v>
      </c>
    </row>
    <row r="350" spans="1:11" x14ac:dyDescent="0.25">
      <c r="A350" s="35" t="s">
        <v>786</v>
      </c>
      <c r="B350" s="45">
        <v>5599.79</v>
      </c>
      <c r="C350" s="42">
        <v>155729.63</v>
      </c>
      <c r="D350" s="42">
        <v>0</v>
      </c>
      <c r="E350" s="43"/>
      <c r="F350" s="43"/>
      <c r="G350" s="43"/>
      <c r="H350" s="43"/>
      <c r="I350" s="43"/>
      <c r="J350" s="43"/>
      <c r="K350" s="44">
        <v>161329.42000000001</v>
      </c>
    </row>
    <row r="351" spans="1:11" x14ac:dyDescent="0.25">
      <c r="A351" s="35" t="s">
        <v>884</v>
      </c>
      <c r="B351" s="45">
        <v>5599.76</v>
      </c>
      <c r="C351" s="42">
        <v>155729.43000000002</v>
      </c>
      <c r="D351" s="42">
        <v>0</v>
      </c>
      <c r="E351" s="43"/>
      <c r="F351" s="43"/>
      <c r="G351" s="43"/>
      <c r="H351" s="43"/>
      <c r="I351" s="43"/>
      <c r="J351" s="43"/>
      <c r="K351" s="44">
        <v>161329.19000000003</v>
      </c>
    </row>
    <row r="352" spans="1:11" x14ac:dyDescent="0.25">
      <c r="A352" s="14" t="s">
        <v>175</v>
      </c>
      <c r="B352" s="33">
        <v>10068.879999999999</v>
      </c>
      <c r="C352" s="33">
        <v>177330.31</v>
      </c>
      <c r="D352" s="33">
        <v>0</v>
      </c>
      <c r="E352" s="34"/>
      <c r="F352" s="34"/>
      <c r="G352" s="34"/>
      <c r="H352" s="34"/>
      <c r="I352" s="34"/>
      <c r="J352" s="34"/>
      <c r="K352" s="33">
        <v>187399.19</v>
      </c>
    </row>
    <row r="353" spans="1:11" x14ac:dyDescent="0.25">
      <c r="A353" s="35" t="s">
        <v>786</v>
      </c>
      <c r="B353" s="45">
        <v>5034.4399999999996</v>
      </c>
      <c r="C353" s="42">
        <v>88665.15</v>
      </c>
      <c r="D353" s="42">
        <v>0</v>
      </c>
      <c r="E353" s="43"/>
      <c r="F353" s="43"/>
      <c r="G353" s="43"/>
      <c r="H353" s="43"/>
      <c r="I353" s="43"/>
      <c r="J353" s="43"/>
      <c r="K353" s="44">
        <v>93699.59</v>
      </c>
    </row>
    <row r="354" spans="1:11" x14ac:dyDescent="0.25">
      <c r="A354" s="35" t="s">
        <v>887</v>
      </c>
      <c r="B354" s="45">
        <v>5034.4399999999996</v>
      </c>
      <c r="C354" s="42">
        <v>88665.16</v>
      </c>
      <c r="D354" s="42">
        <v>0</v>
      </c>
      <c r="E354" s="43"/>
      <c r="F354" s="43"/>
      <c r="G354" s="43"/>
      <c r="H354" s="43"/>
      <c r="I354" s="43"/>
      <c r="J354" s="43"/>
      <c r="K354" s="44">
        <v>93699.6</v>
      </c>
    </row>
    <row r="355" spans="1:11" x14ac:dyDescent="0.25">
      <c r="A355" s="14" t="s">
        <v>176</v>
      </c>
      <c r="B355" s="33">
        <v>17282.879999999994</v>
      </c>
      <c r="C355" s="33">
        <v>102171.83</v>
      </c>
      <c r="D355" s="33">
        <v>0</v>
      </c>
      <c r="E355" s="34"/>
      <c r="F355" s="34"/>
      <c r="G355" s="34"/>
      <c r="H355" s="34"/>
      <c r="I355" s="34"/>
      <c r="J355" s="34"/>
      <c r="K355" s="33">
        <v>119454.70999999999</v>
      </c>
    </row>
    <row r="356" spans="1:11" x14ac:dyDescent="0.25">
      <c r="A356" s="35" t="s">
        <v>786</v>
      </c>
      <c r="B356" s="45">
        <v>8641.4399999999969</v>
      </c>
      <c r="C356" s="42">
        <v>51085.91</v>
      </c>
      <c r="D356" s="42">
        <v>0</v>
      </c>
      <c r="E356" s="43"/>
      <c r="F356" s="43"/>
      <c r="G356" s="43"/>
      <c r="H356" s="43"/>
      <c r="I356" s="43"/>
      <c r="J356" s="43"/>
      <c r="K356" s="44">
        <v>59727.35</v>
      </c>
    </row>
    <row r="357" spans="1:11" x14ac:dyDescent="0.25">
      <c r="A357" s="35" t="s">
        <v>892</v>
      </c>
      <c r="B357" s="45">
        <v>8641.4399999999969</v>
      </c>
      <c r="C357" s="42">
        <v>51085.919999999998</v>
      </c>
      <c r="D357" s="42">
        <v>0</v>
      </c>
      <c r="E357" s="43"/>
      <c r="F357" s="43"/>
      <c r="G357" s="43"/>
      <c r="H357" s="43"/>
      <c r="I357" s="43"/>
      <c r="J357" s="43"/>
      <c r="K357" s="44">
        <v>59727.359999999993</v>
      </c>
    </row>
    <row r="358" spans="1:11" x14ac:dyDescent="0.25">
      <c r="A358" s="14" t="s">
        <v>177</v>
      </c>
      <c r="B358" s="33">
        <v>33000</v>
      </c>
      <c r="C358" s="33">
        <v>74531.48000000001</v>
      </c>
      <c r="D358" s="33">
        <v>0</v>
      </c>
      <c r="E358" s="34"/>
      <c r="F358" s="34"/>
      <c r="G358" s="34"/>
      <c r="H358" s="34"/>
      <c r="I358" s="34"/>
      <c r="J358" s="34"/>
      <c r="K358" s="33">
        <v>107531.48000000001</v>
      </c>
    </row>
    <row r="359" spans="1:11" x14ac:dyDescent="0.25">
      <c r="A359" s="35" t="s">
        <v>786</v>
      </c>
      <c r="B359" s="45">
        <v>16500</v>
      </c>
      <c r="C359" s="42">
        <v>37265.740000000005</v>
      </c>
      <c r="D359" s="42">
        <v>0</v>
      </c>
      <c r="E359" s="43"/>
      <c r="F359" s="43"/>
      <c r="G359" s="43"/>
      <c r="H359" s="43"/>
      <c r="I359" s="43"/>
      <c r="J359" s="43"/>
      <c r="K359" s="44">
        <v>53765.740000000005</v>
      </c>
    </row>
    <row r="360" spans="1:11" x14ac:dyDescent="0.25">
      <c r="A360" s="35" t="s">
        <v>895</v>
      </c>
      <c r="B360" s="45">
        <v>16500</v>
      </c>
      <c r="C360" s="42">
        <v>37265.740000000005</v>
      </c>
      <c r="D360" s="42">
        <v>0</v>
      </c>
      <c r="E360" s="43"/>
      <c r="F360" s="43"/>
      <c r="G360" s="43"/>
      <c r="H360" s="43"/>
      <c r="I360" s="43"/>
      <c r="J360" s="43"/>
      <c r="K360" s="44">
        <v>53765.740000000005</v>
      </c>
    </row>
    <row r="361" spans="1:11" x14ac:dyDescent="0.25">
      <c r="A361" s="14" t="s">
        <v>178</v>
      </c>
      <c r="B361" s="33">
        <v>2250</v>
      </c>
      <c r="C361" s="33">
        <v>3614.8</v>
      </c>
      <c r="D361" s="33">
        <v>0</v>
      </c>
      <c r="E361" s="33">
        <v>0</v>
      </c>
      <c r="F361" s="34"/>
      <c r="G361" s="34"/>
      <c r="H361" s="34"/>
      <c r="I361" s="34"/>
      <c r="J361" s="34"/>
      <c r="K361" s="33">
        <v>5864.8</v>
      </c>
    </row>
    <row r="362" spans="1:11" x14ac:dyDescent="0.25">
      <c r="A362" s="35" t="s">
        <v>786</v>
      </c>
      <c r="B362" s="45">
        <v>1125</v>
      </c>
      <c r="C362" s="42">
        <v>1807.4</v>
      </c>
      <c r="D362" s="42">
        <v>0</v>
      </c>
      <c r="E362" s="42">
        <v>0</v>
      </c>
      <c r="F362" s="43"/>
      <c r="G362" s="43"/>
      <c r="H362" s="43"/>
      <c r="I362" s="43"/>
      <c r="J362" s="43"/>
      <c r="K362" s="44">
        <v>2932.4</v>
      </c>
    </row>
    <row r="363" spans="1:11" x14ac:dyDescent="0.25">
      <c r="A363" s="35" t="s">
        <v>897</v>
      </c>
      <c r="B363" s="45">
        <v>1125</v>
      </c>
      <c r="C363" s="42">
        <v>1807.4</v>
      </c>
      <c r="D363" s="42">
        <v>0</v>
      </c>
      <c r="E363" s="42">
        <v>0</v>
      </c>
      <c r="F363" s="43"/>
      <c r="G363" s="43"/>
      <c r="H363" s="43"/>
      <c r="I363" s="43"/>
      <c r="J363" s="43"/>
      <c r="K363" s="44">
        <v>2932.4</v>
      </c>
    </row>
    <row r="364" spans="1:11" x14ac:dyDescent="0.25">
      <c r="A364" s="14" t="s">
        <v>179</v>
      </c>
      <c r="B364" s="33">
        <v>21210.14</v>
      </c>
      <c r="C364" s="33">
        <v>299682.51</v>
      </c>
      <c r="D364" s="33">
        <v>0</v>
      </c>
      <c r="E364" s="33">
        <v>0</v>
      </c>
      <c r="F364" s="34"/>
      <c r="G364" s="34"/>
      <c r="H364" s="34"/>
      <c r="I364" s="34"/>
      <c r="J364" s="34"/>
      <c r="K364" s="33">
        <v>320892.65000000002</v>
      </c>
    </row>
    <row r="365" spans="1:11" x14ac:dyDescent="0.25">
      <c r="A365" s="35" t="s">
        <v>786</v>
      </c>
      <c r="B365" s="45">
        <v>10605.07</v>
      </c>
      <c r="C365" s="42">
        <v>149841.25</v>
      </c>
      <c r="D365" s="42">
        <v>0</v>
      </c>
      <c r="E365" s="42">
        <v>0</v>
      </c>
      <c r="F365" s="43"/>
      <c r="G365" s="43"/>
      <c r="H365" s="43"/>
      <c r="I365" s="43"/>
      <c r="J365" s="43"/>
      <c r="K365" s="44">
        <v>160446.32</v>
      </c>
    </row>
    <row r="366" spans="1:11" x14ac:dyDescent="0.25">
      <c r="A366" s="35" t="s">
        <v>906</v>
      </c>
      <c r="B366" s="45">
        <v>10605.07</v>
      </c>
      <c r="C366" s="42">
        <v>149841.26</v>
      </c>
      <c r="D366" s="42">
        <v>0</v>
      </c>
      <c r="E366" s="42">
        <v>0</v>
      </c>
      <c r="F366" s="43"/>
      <c r="G366" s="43"/>
      <c r="H366" s="43"/>
      <c r="I366" s="43"/>
      <c r="J366" s="43"/>
      <c r="K366" s="44">
        <v>160446.33000000002</v>
      </c>
    </row>
    <row r="367" spans="1:11" x14ac:dyDescent="0.25">
      <c r="A367" s="14" t="s">
        <v>180</v>
      </c>
      <c r="B367" s="33">
        <v>0</v>
      </c>
      <c r="C367" s="33">
        <v>24492</v>
      </c>
      <c r="D367" s="33">
        <v>0</v>
      </c>
      <c r="E367" s="34"/>
      <c r="F367" s="34"/>
      <c r="G367" s="34"/>
      <c r="H367" s="34"/>
      <c r="I367" s="34"/>
      <c r="J367" s="34"/>
      <c r="K367" s="33">
        <v>24492</v>
      </c>
    </row>
    <row r="368" spans="1:11" x14ac:dyDescent="0.25">
      <c r="A368" s="35" t="s">
        <v>786</v>
      </c>
      <c r="B368" s="45">
        <v>0</v>
      </c>
      <c r="C368" s="42">
        <v>12246</v>
      </c>
      <c r="D368" s="42">
        <v>0</v>
      </c>
      <c r="E368" s="43"/>
      <c r="F368" s="43"/>
      <c r="G368" s="43"/>
      <c r="H368" s="43"/>
      <c r="I368" s="43"/>
      <c r="J368" s="43"/>
      <c r="K368" s="44">
        <v>12246</v>
      </c>
    </row>
    <row r="369" spans="1:11" x14ac:dyDescent="0.25">
      <c r="A369" s="35" t="s">
        <v>908</v>
      </c>
      <c r="B369" s="45">
        <v>0</v>
      </c>
      <c r="C369" s="42">
        <v>12246</v>
      </c>
      <c r="D369" s="42">
        <v>0</v>
      </c>
      <c r="E369" s="43"/>
      <c r="F369" s="43"/>
      <c r="G369" s="43"/>
      <c r="H369" s="43"/>
      <c r="I369" s="43"/>
      <c r="J369" s="43"/>
      <c r="K369" s="44">
        <v>12246</v>
      </c>
    </row>
    <row r="370" spans="1:11" x14ac:dyDescent="0.25">
      <c r="A370" s="14" t="s">
        <v>143</v>
      </c>
      <c r="B370" s="33">
        <v>35033.279999999999</v>
      </c>
      <c r="C370" s="33">
        <v>556816.4</v>
      </c>
      <c r="D370" s="33">
        <v>0</v>
      </c>
      <c r="E370" s="33">
        <v>2.7</v>
      </c>
      <c r="F370" s="34"/>
      <c r="G370" s="34"/>
      <c r="H370" s="34"/>
      <c r="I370" s="34"/>
      <c r="J370" s="34"/>
      <c r="K370" s="33">
        <v>591852.38</v>
      </c>
    </row>
    <row r="371" spans="1:11" x14ac:dyDescent="0.25">
      <c r="A371" s="35" t="s">
        <v>786</v>
      </c>
      <c r="B371" s="45">
        <v>17516.64</v>
      </c>
      <c r="C371" s="42">
        <v>278408.14</v>
      </c>
      <c r="D371" s="42">
        <v>0</v>
      </c>
      <c r="E371" s="42">
        <v>1.35</v>
      </c>
      <c r="F371" s="43"/>
      <c r="G371" s="43"/>
      <c r="H371" s="43"/>
      <c r="I371" s="43"/>
      <c r="J371" s="43"/>
      <c r="K371" s="44">
        <v>295926.13</v>
      </c>
    </row>
    <row r="372" spans="1:11" x14ac:dyDescent="0.25">
      <c r="A372" s="35" t="s">
        <v>910</v>
      </c>
      <c r="B372" s="45">
        <v>17516.64</v>
      </c>
      <c r="C372" s="42">
        <v>278408.26</v>
      </c>
      <c r="D372" s="42">
        <v>0</v>
      </c>
      <c r="E372" s="42">
        <v>1.35</v>
      </c>
      <c r="F372" s="43"/>
      <c r="G372" s="43"/>
      <c r="H372" s="43"/>
      <c r="I372" s="43"/>
      <c r="J372" s="43"/>
      <c r="K372" s="44">
        <v>295926.25</v>
      </c>
    </row>
    <row r="373" spans="1:11" x14ac:dyDescent="0.25">
      <c r="A373" s="14" t="s">
        <v>65</v>
      </c>
      <c r="B373" s="33">
        <v>39704.19</v>
      </c>
      <c r="C373" s="33">
        <v>474836.63</v>
      </c>
      <c r="D373" s="33">
        <v>0</v>
      </c>
      <c r="E373" s="33">
        <v>2.94</v>
      </c>
      <c r="F373" s="34"/>
      <c r="G373" s="34"/>
      <c r="H373" s="34"/>
      <c r="I373" s="34"/>
      <c r="J373" s="33">
        <v>2.94</v>
      </c>
      <c r="K373" s="33">
        <v>514546.7</v>
      </c>
    </row>
    <row r="374" spans="1:11" x14ac:dyDescent="0.25">
      <c r="A374" s="35" t="s">
        <v>786</v>
      </c>
      <c r="B374" s="45">
        <v>19852.05</v>
      </c>
      <c r="C374" s="42">
        <v>226347.96000000002</v>
      </c>
      <c r="D374" s="42">
        <v>0</v>
      </c>
      <c r="E374" s="43"/>
      <c r="F374" s="43"/>
      <c r="G374" s="43"/>
      <c r="H374" s="43"/>
      <c r="I374" s="43"/>
      <c r="J374" s="43"/>
      <c r="K374" s="44">
        <v>246200.01</v>
      </c>
    </row>
    <row r="375" spans="1:11" x14ac:dyDescent="0.25">
      <c r="A375" s="35" t="s">
        <v>956</v>
      </c>
      <c r="B375" s="41"/>
      <c r="C375" s="42">
        <v>11068.93</v>
      </c>
      <c r="D375" s="42">
        <v>0</v>
      </c>
      <c r="E375" s="42">
        <v>2.94</v>
      </c>
      <c r="F375" s="43"/>
      <c r="G375" s="43"/>
      <c r="H375" s="43"/>
      <c r="I375" s="43"/>
      <c r="J375" s="42">
        <v>2.94</v>
      </c>
      <c r="K375" s="44">
        <v>11074.81</v>
      </c>
    </row>
    <row r="376" spans="1:11" x14ac:dyDescent="0.25">
      <c r="A376" s="35" t="s">
        <v>913</v>
      </c>
      <c r="B376" s="45">
        <v>19852.140000000003</v>
      </c>
      <c r="C376" s="42">
        <v>237419.74</v>
      </c>
      <c r="D376" s="42">
        <v>0</v>
      </c>
      <c r="E376" s="43"/>
      <c r="F376" s="43"/>
      <c r="G376" s="43"/>
      <c r="H376" s="43"/>
      <c r="I376" s="43"/>
      <c r="J376" s="43"/>
      <c r="K376" s="44">
        <v>257271.88</v>
      </c>
    </row>
    <row r="377" spans="1:11" x14ac:dyDescent="0.25">
      <c r="A377" s="14" t="s">
        <v>199</v>
      </c>
      <c r="B377" s="33">
        <v>2100</v>
      </c>
      <c r="C377" s="34"/>
      <c r="D377" s="34"/>
      <c r="E377" s="34"/>
      <c r="F377" s="34"/>
      <c r="G377" s="34"/>
      <c r="H377" s="34"/>
      <c r="I377" s="34"/>
      <c r="J377" s="34"/>
      <c r="K377" s="33">
        <v>2100</v>
      </c>
    </row>
    <row r="378" spans="1:11" x14ac:dyDescent="0.25">
      <c r="A378" s="35" t="s">
        <v>786</v>
      </c>
      <c r="B378" s="45">
        <v>1050</v>
      </c>
      <c r="C378" s="43"/>
      <c r="D378" s="43"/>
      <c r="E378" s="43"/>
      <c r="F378" s="43"/>
      <c r="G378" s="43"/>
      <c r="H378" s="43"/>
      <c r="I378" s="43"/>
      <c r="J378" s="43"/>
      <c r="K378" s="44">
        <v>1050</v>
      </c>
    </row>
    <row r="379" spans="1:11" x14ac:dyDescent="0.25">
      <c r="A379" s="35" t="s">
        <v>915</v>
      </c>
      <c r="B379" s="45">
        <v>1050</v>
      </c>
      <c r="C379" s="43"/>
      <c r="D379" s="43"/>
      <c r="E379" s="43"/>
      <c r="F379" s="43"/>
      <c r="G379" s="43"/>
      <c r="H379" s="43"/>
      <c r="I379" s="43"/>
      <c r="J379" s="43"/>
      <c r="K379" s="44">
        <v>1050</v>
      </c>
    </row>
    <row r="380" spans="1:11" x14ac:dyDescent="0.25">
      <c r="A380" s="14" t="s">
        <v>66</v>
      </c>
      <c r="B380" s="33">
        <v>4500</v>
      </c>
      <c r="C380" s="33">
        <v>76012.259999999995</v>
      </c>
      <c r="D380" s="33">
        <v>0</v>
      </c>
      <c r="E380" s="33">
        <v>0</v>
      </c>
      <c r="F380" s="33">
        <v>0</v>
      </c>
      <c r="G380" s="33">
        <v>0</v>
      </c>
      <c r="H380" s="34"/>
      <c r="I380" s="34"/>
      <c r="J380" s="33">
        <v>1130</v>
      </c>
      <c r="K380" s="33">
        <v>81642.259999999995</v>
      </c>
    </row>
    <row r="381" spans="1:11" x14ac:dyDescent="0.25">
      <c r="A381" s="35" t="s">
        <v>786</v>
      </c>
      <c r="B381" s="45">
        <v>2250</v>
      </c>
      <c r="C381" s="42">
        <v>35165.93</v>
      </c>
      <c r="D381" s="42">
        <v>0</v>
      </c>
      <c r="E381" s="42">
        <v>0</v>
      </c>
      <c r="F381" s="42">
        <v>0</v>
      </c>
      <c r="G381" s="42">
        <v>0</v>
      </c>
      <c r="H381" s="43"/>
      <c r="I381" s="43"/>
      <c r="J381" s="42">
        <v>565</v>
      </c>
      <c r="K381" s="44">
        <v>37980.93</v>
      </c>
    </row>
    <row r="382" spans="1:11" x14ac:dyDescent="0.25">
      <c r="A382" s="35" t="s">
        <v>956</v>
      </c>
      <c r="B382" s="41"/>
      <c r="C382" s="42">
        <v>2840.2</v>
      </c>
      <c r="D382" s="42">
        <v>0</v>
      </c>
      <c r="E382" s="43"/>
      <c r="F382" s="43"/>
      <c r="G382" s="43"/>
      <c r="H382" s="43"/>
      <c r="I382" s="43"/>
      <c r="J382" s="43"/>
      <c r="K382" s="44">
        <v>2840.2</v>
      </c>
    </row>
    <row r="383" spans="1:11" x14ac:dyDescent="0.25">
      <c r="A383" s="35" t="s">
        <v>919</v>
      </c>
      <c r="B383" s="45">
        <v>2250</v>
      </c>
      <c r="C383" s="42">
        <v>38006.129999999997</v>
      </c>
      <c r="D383" s="42">
        <v>0</v>
      </c>
      <c r="E383" s="42">
        <v>0</v>
      </c>
      <c r="F383" s="42">
        <v>0</v>
      </c>
      <c r="G383" s="42">
        <v>0</v>
      </c>
      <c r="H383" s="43"/>
      <c r="I383" s="43"/>
      <c r="J383" s="42">
        <v>565</v>
      </c>
      <c r="K383" s="44">
        <v>40821.129999999997</v>
      </c>
    </row>
    <row r="384" spans="1:11" x14ac:dyDescent="0.25">
      <c r="A384" s="14" t="s">
        <v>200</v>
      </c>
      <c r="B384" s="33">
        <v>12181</v>
      </c>
      <c r="C384" s="34"/>
      <c r="D384" s="34"/>
      <c r="E384" s="34"/>
      <c r="F384" s="34"/>
      <c r="G384" s="34"/>
      <c r="H384" s="34"/>
      <c r="I384" s="34"/>
      <c r="J384" s="34"/>
      <c r="K384" s="33">
        <v>12181</v>
      </c>
    </row>
    <row r="385" spans="1:11" x14ac:dyDescent="0.25">
      <c r="A385" s="35" t="s">
        <v>956</v>
      </c>
      <c r="B385" s="45">
        <v>12181</v>
      </c>
      <c r="C385" s="43"/>
      <c r="D385" s="43"/>
      <c r="E385" s="43"/>
      <c r="F385" s="43"/>
      <c r="G385" s="43"/>
      <c r="H385" s="43"/>
      <c r="I385" s="43"/>
      <c r="J385" s="43"/>
      <c r="K385" s="44">
        <v>12181</v>
      </c>
    </row>
    <row r="386" spans="1:11" x14ac:dyDescent="0.25">
      <c r="A386" s="14" t="s">
        <v>181</v>
      </c>
      <c r="B386" s="34"/>
      <c r="C386" s="33">
        <v>11020.8</v>
      </c>
      <c r="D386" s="33">
        <v>0</v>
      </c>
      <c r="E386" s="34"/>
      <c r="F386" s="34"/>
      <c r="G386" s="34"/>
      <c r="H386" s="34"/>
      <c r="I386" s="34"/>
      <c r="J386" s="34"/>
      <c r="K386" s="33">
        <v>11020.8</v>
      </c>
    </row>
    <row r="387" spans="1:11" x14ac:dyDescent="0.25">
      <c r="A387" s="35" t="s">
        <v>786</v>
      </c>
      <c r="B387" s="41"/>
      <c r="C387" s="42">
        <v>5510.4</v>
      </c>
      <c r="D387" s="42">
        <v>0</v>
      </c>
      <c r="E387" s="43"/>
      <c r="F387" s="43"/>
      <c r="G387" s="43"/>
      <c r="H387" s="43"/>
      <c r="I387" s="43"/>
      <c r="J387" s="43"/>
      <c r="K387" s="44">
        <v>5510.4</v>
      </c>
    </row>
    <row r="388" spans="1:11" x14ac:dyDescent="0.25">
      <c r="A388" s="35" t="s">
        <v>899</v>
      </c>
      <c r="B388" s="41"/>
      <c r="C388" s="42">
        <v>5510.4</v>
      </c>
      <c r="D388" s="42">
        <v>0</v>
      </c>
      <c r="E388" s="43"/>
      <c r="F388" s="43"/>
      <c r="G388" s="43"/>
      <c r="H388" s="43"/>
      <c r="I388" s="43"/>
      <c r="J388" s="43"/>
      <c r="K388" s="44">
        <v>5510.4</v>
      </c>
    </row>
    <row r="389" spans="1:11" x14ac:dyDescent="0.25">
      <c r="A389" s="14" t="s">
        <v>182</v>
      </c>
      <c r="B389" s="34"/>
      <c r="C389" s="33">
        <v>15492</v>
      </c>
      <c r="D389" s="33">
        <v>0</v>
      </c>
      <c r="E389" s="34"/>
      <c r="F389" s="34"/>
      <c r="G389" s="34"/>
      <c r="H389" s="34"/>
      <c r="I389" s="34"/>
      <c r="J389" s="34"/>
      <c r="K389" s="33">
        <v>15492</v>
      </c>
    </row>
    <row r="390" spans="1:11" x14ac:dyDescent="0.25">
      <c r="A390" s="35" t="s">
        <v>786</v>
      </c>
      <c r="B390" s="41"/>
      <c r="C390" s="42">
        <v>7746</v>
      </c>
      <c r="D390" s="42">
        <v>0</v>
      </c>
      <c r="E390" s="43"/>
      <c r="F390" s="43"/>
      <c r="G390" s="43"/>
      <c r="H390" s="43"/>
      <c r="I390" s="43"/>
      <c r="J390" s="43"/>
      <c r="K390" s="44">
        <v>7746</v>
      </c>
    </row>
    <row r="391" spans="1:11" x14ac:dyDescent="0.25">
      <c r="A391" s="35" t="s">
        <v>902</v>
      </c>
      <c r="B391" s="41"/>
      <c r="C391" s="42">
        <v>7746</v>
      </c>
      <c r="D391" s="42">
        <v>0</v>
      </c>
      <c r="E391" s="43"/>
      <c r="F391" s="43"/>
      <c r="G391" s="43"/>
      <c r="H391" s="43"/>
      <c r="I391" s="43"/>
      <c r="J391" s="43"/>
      <c r="K391" s="44">
        <v>7746</v>
      </c>
    </row>
    <row r="392" spans="1:11" x14ac:dyDescent="0.25">
      <c r="A392" s="14" t="s">
        <v>67</v>
      </c>
      <c r="B392" s="34"/>
      <c r="C392" s="33">
        <v>7200</v>
      </c>
      <c r="D392" s="33">
        <v>60709.99</v>
      </c>
      <c r="E392" s="34"/>
      <c r="F392" s="34"/>
      <c r="G392" s="34"/>
      <c r="H392" s="34"/>
      <c r="I392" s="34"/>
      <c r="J392" s="33">
        <v>0.01</v>
      </c>
      <c r="K392" s="33">
        <v>67910</v>
      </c>
    </row>
    <row r="393" spans="1:11" x14ac:dyDescent="0.25">
      <c r="A393" s="35" t="s">
        <v>786</v>
      </c>
      <c r="B393" s="41"/>
      <c r="C393" s="42">
        <v>3600</v>
      </c>
      <c r="D393" s="42">
        <v>30354.989999999998</v>
      </c>
      <c r="E393" s="43"/>
      <c r="F393" s="43"/>
      <c r="G393" s="43"/>
      <c r="H393" s="43"/>
      <c r="I393" s="43"/>
      <c r="J393" s="42">
        <v>0.01</v>
      </c>
      <c r="K393" s="44">
        <v>33955</v>
      </c>
    </row>
    <row r="394" spans="1:11" x14ac:dyDescent="0.25">
      <c r="A394" s="35" t="s">
        <v>884</v>
      </c>
      <c r="B394" s="41"/>
      <c r="C394" s="42">
        <v>3600</v>
      </c>
      <c r="D394" s="42">
        <v>30355</v>
      </c>
      <c r="E394" s="43"/>
      <c r="F394" s="43"/>
      <c r="G394" s="43"/>
      <c r="H394" s="43"/>
      <c r="I394" s="43"/>
      <c r="J394" s="43"/>
      <c r="K394" s="44">
        <v>33955</v>
      </c>
    </row>
    <row r="395" spans="1:11" x14ac:dyDescent="0.25">
      <c r="A395" s="14" t="s">
        <v>68</v>
      </c>
      <c r="B395" s="34"/>
      <c r="C395" s="33">
        <v>12351</v>
      </c>
      <c r="D395" s="33">
        <v>25583</v>
      </c>
      <c r="E395" s="33">
        <v>0</v>
      </c>
      <c r="F395" s="33">
        <v>0</v>
      </c>
      <c r="G395" s="33">
        <v>0</v>
      </c>
      <c r="H395" s="34"/>
      <c r="I395" s="34"/>
      <c r="J395" s="33">
        <v>417.02</v>
      </c>
      <c r="K395" s="33">
        <v>38351.019999999997</v>
      </c>
    </row>
    <row r="396" spans="1:11" x14ac:dyDescent="0.25">
      <c r="A396" s="35" t="s">
        <v>786</v>
      </c>
      <c r="B396" s="41"/>
      <c r="C396" s="42">
        <v>6175.5</v>
      </c>
      <c r="D396" s="42">
        <v>12791.5</v>
      </c>
      <c r="E396" s="42">
        <v>0</v>
      </c>
      <c r="F396" s="42">
        <v>0</v>
      </c>
      <c r="G396" s="42">
        <v>0</v>
      </c>
      <c r="H396" s="43"/>
      <c r="I396" s="43"/>
      <c r="J396" s="42">
        <v>208.42</v>
      </c>
      <c r="K396" s="44">
        <v>19175.419999999998</v>
      </c>
    </row>
    <row r="397" spans="1:11" x14ac:dyDescent="0.25">
      <c r="A397" s="35" t="s">
        <v>887</v>
      </c>
      <c r="B397" s="41"/>
      <c r="C397" s="42">
        <v>6175.5</v>
      </c>
      <c r="D397" s="42">
        <v>12791.5</v>
      </c>
      <c r="E397" s="42">
        <v>0</v>
      </c>
      <c r="F397" s="42">
        <v>0</v>
      </c>
      <c r="G397" s="42">
        <v>0</v>
      </c>
      <c r="H397" s="43"/>
      <c r="I397" s="43"/>
      <c r="J397" s="42">
        <v>208.6</v>
      </c>
      <c r="K397" s="44">
        <v>19175.599999999999</v>
      </c>
    </row>
    <row r="398" spans="1:11" x14ac:dyDescent="0.25">
      <c r="A398" s="14" t="s">
        <v>69</v>
      </c>
      <c r="B398" s="34"/>
      <c r="C398" s="33">
        <v>10810</v>
      </c>
      <c r="D398" s="33">
        <v>426913.74</v>
      </c>
      <c r="E398" s="33">
        <v>3514.38</v>
      </c>
      <c r="F398" s="34"/>
      <c r="G398" s="34"/>
      <c r="H398" s="34"/>
      <c r="I398" s="34"/>
      <c r="J398" s="33">
        <v>0.88</v>
      </c>
      <c r="K398" s="33">
        <v>441239.00000000006</v>
      </c>
    </row>
    <row r="399" spans="1:11" x14ac:dyDescent="0.25">
      <c r="A399" s="35" t="s">
        <v>786</v>
      </c>
      <c r="B399" s="41"/>
      <c r="C399" s="42">
        <v>5405</v>
      </c>
      <c r="D399" s="42">
        <v>213409.81</v>
      </c>
      <c r="E399" s="42">
        <v>1757.19</v>
      </c>
      <c r="F399" s="43"/>
      <c r="G399" s="43"/>
      <c r="H399" s="43"/>
      <c r="I399" s="43"/>
      <c r="J399" s="43"/>
      <c r="K399" s="44">
        <v>220572</v>
      </c>
    </row>
    <row r="400" spans="1:11" x14ac:dyDescent="0.25">
      <c r="A400" s="35" t="s">
        <v>892</v>
      </c>
      <c r="B400" s="41"/>
      <c r="C400" s="42">
        <v>5405</v>
      </c>
      <c r="D400" s="42">
        <v>213503.93000000002</v>
      </c>
      <c r="E400" s="42">
        <v>1757.19</v>
      </c>
      <c r="F400" s="43"/>
      <c r="G400" s="43"/>
      <c r="H400" s="43"/>
      <c r="I400" s="43"/>
      <c r="J400" s="42">
        <v>0.88</v>
      </c>
      <c r="K400" s="44">
        <v>220667.00000000003</v>
      </c>
    </row>
    <row r="401" spans="1:11" x14ac:dyDescent="0.25">
      <c r="A401" s="14" t="s">
        <v>157</v>
      </c>
      <c r="B401" s="34"/>
      <c r="C401" s="33">
        <v>0</v>
      </c>
      <c r="D401" s="33">
        <v>331303</v>
      </c>
      <c r="E401" s="33">
        <v>0</v>
      </c>
      <c r="F401" s="34"/>
      <c r="G401" s="34"/>
      <c r="H401" s="34"/>
      <c r="I401" s="34"/>
      <c r="J401" s="34"/>
      <c r="K401" s="33">
        <v>331303</v>
      </c>
    </row>
    <row r="402" spans="1:11" x14ac:dyDescent="0.25">
      <c r="A402" s="35" t="s">
        <v>786</v>
      </c>
      <c r="B402" s="41"/>
      <c r="C402" s="42">
        <v>0</v>
      </c>
      <c r="D402" s="42">
        <v>165613</v>
      </c>
      <c r="E402" s="42">
        <v>0</v>
      </c>
      <c r="F402" s="43"/>
      <c r="G402" s="43"/>
      <c r="H402" s="43"/>
      <c r="I402" s="43"/>
      <c r="J402" s="43"/>
      <c r="K402" s="44">
        <v>165613</v>
      </c>
    </row>
    <row r="403" spans="1:11" x14ac:dyDescent="0.25">
      <c r="A403" s="35" t="s">
        <v>895</v>
      </c>
      <c r="B403" s="41"/>
      <c r="C403" s="42">
        <v>0</v>
      </c>
      <c r="D403" s="42">
        <v>165690</v>
      </c>
      <c r="E403" s="42">
        <v>0</v>
      </c>
      <c r="F403" s="43"/>
      <c r="G403" s="43"/>
      <c r="H403" s="43"/>
      <c r="I403" s="43"/>
      <c r="J403" s="43"/>
      <c r="K403" s="44">
        <v>165690</v>
      </c>
    </row>
    <row r="404" spans="1:11" x14ac:dyDescent="0.25">
      <c r="A404" s="14" t="s">
        <v>144</v>
      </c>
      <c r="B404" s="34"/>
      <c r="C404" s="33">
        <v>2918</v>
      </c>
      <c r="D404" s="33">
        <v>4081.2</v>
      </c>
      <c r="E404" s="33">
        <v>718.8</v>
      </c>
      <c r="F404" s="34"/>
      <c r="G404" s="34"/>
      <c r="H404" s="34"/>
      <c r="I404" s="34"/>
      <c r="J404" s="34"/>
      <c r="K404" s="33">
        <v>7718</v>
      </c>
    </row>
    <row r="405" spans="1:11" x14ac:dyDescent="0.25">
      <c r="A405" s="35" t="s">
        <v>786</v>
      </c>
      <c r="B405" s="41"/>
      <c r="C405" s="42">
        <v>1459</v>
      </c>
      <c r="D405" s="42">
        <v>2040.6</v>
      </c>
      <c r="E405" s="42">
        <v>359.4</v>
      </c>
      <c r="F405" s="43"/>
      <c r="G405" s="43"/>
      <c r="H405" s="43"/>
      <c r="I405" s="43"/>
      <c r="J405" s="43"/>
      <c r="K405" s="44">
        <v>3859</v>
      </c>
    </row>
    <row r="406" spans="1:11" x14ac:dyDescent="0.25">
      <c r="A406" s="35" t="s">
        <v>897</v>
      </c>
      <c r="B406" s="41"/>
      <c r="C406" s="42">
        <v>1459</v>
      </c>
      <c r="D406" s="42">
        <v>2040.6</v>
      </c>
      <c r="E406" s="42">
        <v>359.4</v>
      </c>
      <c r="F406" s="43"/>
      <c r="G406" s="43"/>
      <c r="H406" s="43"/>
      <c r="I406" s="43"/>
      <c r="J406" s="43"/>
      <c r="K406" s="44">
        <v>3859</v>
      </c>
    </row>
    <row r="407" spans="1:11" x14ac:dyDescent="0.25">
      <c r="A407" s="14" t="s">
        <v>158</v>
      </c>
      <c r="B407" s="34"/>
      <c r="C407" s="33">
        <v>7700</v>
      </c>
      <c r="D407" s="33">
        <v>13800.009999999998</v>
      </c>
      <c r="E407" s="34"/>
      <c r="F407" s="34"/>
      <c r="G407" s="34"/>
      <c r="H407" s="34"/>
      <c r="I407" s="34"/>
      <c r="J407" s="34"/>
      <c r="K407" s="33">
        <v>21500.01</v>
      </c>
    </row>
    <row r="408" spans="1:11" x14ac:dyDescent="0.25">
      <c r="A408" s="35" t="s">
        <v>786</v>
      </c>
      <c r="B408" s="41"/>
      <c r="C408" s="42">
        <v>3850</v>
      </c>
      <c r="D408" s="42">
        <v>6900</v>
      </c>
      <c r="E408" s="43"/>
      <c r="F408" s="43"/>
      <c r="G408" s="43"/>
      <c r="H408" s="43"/>
      <c r="I408" s="43"/>
      <c r="J408" s="43"/>
      <c r="K408" s="44">
        <v>10750</v>
      </c>
    </row>
    <row r="409" spans="1:11" x14ac:dyDescent="0.25">
      <c r="A409" s="35" t="s">
        <v>899</v>
      </c>
      <c r="B409" s="41"/>
      <c r="C409" s="42">
        <v>3850</v>
      </c>
      <c r="D409" s="42">
        <v>6900.0099999999993</v>
      </c>
      <c r="E409" s="43"/>
      <c r="F409" s="43"/>
      <c r="G409" s="43"/>
      <c r="H409" s="43"/>
      <c r="I409" s="43"/>
      <c r="J409" s="43"/>
      <c r="K409" s="44">
        <v>10750.009999999998</v>
      </c>
    </row>
    <row r="410" spans="1:11" x14ac:dyDescent="0.25">
      <c r="A410" s="14" t="s">
        <v>159</v>
      </c>
      <c r="B410" s="34"/>
      <c r="C410" s="33">
        <v>11000</v>
      </c>
      <c r="D410" s="33">
        <v>10200.01</v>
      </c>
      <c r="E410" s="34"/>
      <c r="F410" s="34"/>
      <c r="G410" s="34"/>
      <c r="H410" s="34"/>
      <c r="I410" s="34"/>
      <c r="J410" s="34"/>
      <c r="K410" s="33">
        <v>21200.010000000002</v>
      </c>
    </row>
    <row r="411" spans="1:11" x14ac:dyDescent="0.25">
      <c r="A411" s="35" t="s">
        <v>786</v>
      </c>
      <c r="B411" s="41"/>
      <c r="C411" s="42">
        <v>5500</v>
      </c>
      <c r="D411" s="42">
        <v>5100</v>
      </c>
      <c r="E411" s="43"/>
      <c r="F411" s="43"/>
      <c r="G411" s="43"/>
      <c r="H411" s="43"/>
      <c r="I411" s="43"/>
      <c r="J411" s="43"/>
      <c r="K411" s="44">
        <v>10600</v>
      </c>
    </row>
    <row r="412" spans="1:11" x14ac:dyDescent="0.25">
      <c r="A412" s="35" t="s">
        <v>902</v>
      </c>
      <c r="B412" s="41"/>
      <c r="C412" s="42">
        <v>5500</v>
      </c>
      <c r="D412" s="42">
        <v>5100.01</v>
      </c>
      <c r="E412" s="43"/>
      <c r="F412" s="43"/>
      <c r="G412" s="43"/>
      <c r="H412" s="43"/>
      <c r="I412" s="43"/>
      <c r="J412" s="43"/>
      <c r="K412" s="44">
        <v>10600.01</v>
      </c>
    </row>
    <row r="413" spans="1:11" x14ac:dyDescent="0.25">
      <c r="A413" s="14" t="s">
        <v>70</v>
      </c>
      <c r="B413" s="34"/>
      <c r="C413" s="33">
        <v>19168</v>
      </c>
      <c r="D413" s="33">
        <v>375558.25</v>
      </c>
      <c r="E413" s="33">
        <v>5341.76</v>
      </c>
      <c r="F413" s="34"/>
      <c r="G413" s="34"/>
      <c r="H413" s="34"/>
      <c r="I413" s="34"/>
      <c r="J413" s="33">
        <v>2500</v>
      </c>
      <c r="K413" s="33">
        <v>402568.01</v>
      </c>
    </row>
    <row r="414" spans="1:11" x14ac:dyDescent="0.25">
      <c r="A414" s="35" t="s">
        <v>786</v>
      </c>
      <c r="B414" s="41"/>
      <c r="C414" s="42">
        <v>9584</v>
      </c>
      <c r="D414" s="42">
        <v>211529.12</v>
      </c>
      <c r="E414" s="42">
        <v>2670.88</v>
      </c>
      <c r="F414" s="43"/>
      <c r="G414" s="43"/>
      <c r="H414" s="43"/>
      <c r="I414" s="43"/>
      <c r="J414" s="42">
        <v>2500</v>
      </c>
      <c r="K414" s="44">
        <v>226284</v>
      </c>
    </row>
    <row r="415" spans="1:11" x14ac:dyDescent="0.25">
      <c r="A415" s="35" t="s">
        <v>906</v>
      </c>
      <c r="B415" s="41"/>
      <c r="C415" s="42">
        <v>9584</v>
      </c>
      <c r="D415" s="42">
        <v>164029.12999999998</v>
      </c>
      <c r="E415" s="42">
        <v>2670.88</v>
      </c>
      <c r="F415" s="43"/>
      <c r="G415" s="43"/>
      <c r="H415" s="43"/>
      <c r="I415" s="43"/>
      <c r="J415" s="43"/>
      <c r="K415" s="44">
        <v>176284.00999999998</v>
      </c>
    </row>
    <row r="416" spans="1:11" x14ac:dyDescent="0.25">
      <c r="A416" s="14" t="s">
        <v>160</v>
      </c>
      <c r="B416" s="34"/>
      <c r="C416" s="33">
        <v>11000</v>
      </c>
      <c r="D416" s="33">
        <v>19200</v>
      </c>
      <c r="E416" s="33">
        <v>0</v>
      </c>
      <c r="F416" s="34"/>
      <c r="G416" s="34"/>
      <c r="H416" s="34"/>
      <c r="I416" s="34"/>
      <c r="J416" s="34"/>
      <c r="K416" s="33">
        <v>30200</v>
      </c>
    </row>
    <row r="417" spans="1:11" x14ac:dyDescent="0.25">
      <c r="A417" s="35" t="s">
        <v>786</v>
      </c>
      <c r="B417" s="41"/>
      <c r="C417" s="42">
        <v>5500</v>
      </c>
      <c r="D417" s="42">
        <v>9600</v>
      </c>
      <c r="E417" s="42">
        <v>0</v>
      </c>
      <c r="F417" s="43"/>
      <c r="G417" s="43"/>
      <c r="H417" s="43"/>
      <c r="I417" s="43"/>
      <c r="J417" s="43"/>
      <c r="K417" s="44">
        <v>15100</v>
      </c>
    </row>
    <row r="418" spans="1:11" x14ac:dyDescent="0.25">
      <c r="A418" s="35" t="s">
        <v>908</v>
      </c>
      <c r="B418" s="41"/>
      <c r="C418" s="42">
        <v>5500</v>
      </c>
      <c r="D418" s="42">
        <v>9600</v>
      </c>
      <c r="E418" s="42">
        <v>0</v>
      </c>
      <c r="F418" s="43"/>
      <c r="G418" s="43"/>
      <c r="H418" s="43"/>
      <c r="I418" s="43"/>
      <c r="J418" s="43"/>
      <c r="K418" s="44">
        <v>15100</v>
      </c>
    </row>
    <row r="419" spans="1:11" x14ac:dyDescent="0.25">
      <c r="A419" s="14" t="s">
        <v>161</v>
      </c>
      <c r="B419" s="34"/>
      <c r="C419" s="33">
        <v>36696</v>
      </c>
      <c r="D419" s="33">
        <v>365150</v>
      </c>
      <c r="E419" s="33">
        <v>0</v>
      </c>
      <c r="F419" s="34"/>
      <c r="G419" s="34"/>
      <c r="H419" s="34"/>
      <c r="I419" s="34"/>
      <c r="J419" s="34"/>
      <c r="K419" s="33">
        <v>401846</v>
      </c>
    </row>
    <row r="420" spans="1:11" x14ac:dyDescent="0.25">
      <c r="A420" s="35" t="s">
        <v>786</v>
      </c>
      <c r="B420" s="41"/>
      <c r="C420" s="42">
        <v>18348</v>
      </c>
      <c r="D420" s="42">
        <v>182575</v>
      </c>
      <c r="E420" s="42">
        <v>0</v>
      </c>
      <c r="F420" s="43"/>
      <c r="G420" s="43"/>
      <c r="H420" s="43"/>
      <c r="I420" s="43"/>
      <c r="J420" s="43"/>
      <c r="K420" s="44">
        <v>200923</v>
      </c>
    </row>
    <row r="421" spans="1:11" x14ac:dyDescent="0.25">
      <c r="A421" s="35" t="s">
        <v>910</v>
      </c>
      <c r="B421" s="41"/>
      <c r="C421" s="42">
        <v>18348</v>
      </c>
      <c r="D421" s="42">
        <v>182575.00000000003</v>
      </c>
      <c r="E421" s="42">
        <v>0</v>
      </c>
      <c r="F421" s="43"/>
      <c r="G421" s="43"/>
      <c r="H421" s="43"/>
      <c r="I421" s="43"/>
      <c r="J421" s="43"/>
      <c r="K421" s="44">
        <v>200923.00000000003</v>
      </c>
    </row>
    <row r="422" spans="1:11" x14ac:dyDescent="0.25">
      <c r="A422" s="14" t="s">
        <v>71</v>
      </c>
      <c r="B422" s="34"/>
      <c r="C422" s="34"/>
      <c r="D422" s="33">
        <v>525369</v>
      </c>
      <c r="E422" s="34"/>
      <c r="F422" s="34"/>
      <c r="G422" s="34"/>
      <c r="H422" s="34"/>
      <c r="I422" s="34"/>
      <c r="J422" s="33">
        <v>1008.06</v>
      </c>
      <c r="K422" s="33">
        <v>526377.06000000006</v>
      </c>
    </row>
    <row r="423" spans="1:11" x14ac:dyDescent="0.25">
      <c r="A423" s="35" t="s">
        <v>786</v>
      </c>
      <c r="B423" s="41"/>
      <c r="C423" s="43"/>
      <c r="D423" s="42">
        <v>252834</v>
      </c>
      <c r="E423" s="43"/>
      <c r="F423" s="43"/>
      <c r="G423" s="43"/>
      <c r="H423" s="43"/>
      <c r="I423" s="43"/>
      <c r="J423" s="43"/>
      <c r="K423" s="44">
        <v>252834</v>
      </c>
    </row>
    <row r="424" spans="1:11" x14ac:dyDescent="0.25">
      <c r="A424" s="35" t="s">
        <v>956</v>
      </c>
      <c r="B424" s="41"/>
      <c r="C424" s="43"/>
      <c r="D424" s="42">
        <v>9346</v>
      </c>
      <c r="E424" s="43"/>
      <c r="F424" s="43"/>
      <c r="G424" s="43"/>
      <c r="H424" s="43"/>
      <c r="I424" s="43"/>
      <c r="J424" s="42">
        <v>1008.06</v>
      </c>
      <c r="K424" s="44">
        <v>10354.06</v>
      </c>
    </row>
    <row r="425" spans="1:11" x14ac:dyDescent="0.25">
      <c r="A425" s="35" t="s">
        <v>913</v>
      </c>
      <c r="B425" s="41"/>
      <c r="C425" s="43"/>
      <c r="D425" s="42">
        <v>263189</v>
      </c>
      <c r="E425" s="43"/>
      <c r="F425" s="43"/>
      <c r="G425" s="43"/>
      <c r="H425" s="43"/>
      <c r="I425" s="43"/>
      <c r="J425" s="43"/>
      <c r="K425" s="44">
        <v>263189</v>
      </c>
    </row>
    <row r="426" spans="1:11" x14ac:dyDescent="0.25">
      <c r="A426" s="14" t="s">
        <v>145</v>
      </c>
      <c r="B426" s="34"/>
      <c r="C426" s="33">
        <v>6480</v>
      </c>
      <c r="D426" s="33">
        <v>2283.44</v>
      </c>
      <c r="E426" s="33">
        <v>236.56</v>
      </c>
      <c r="F426" s="34"/>
      <c r="G426" s="34"/>
      <c r="H426" s="34"/>
      <c r="I426" s="34"/>
      <c r="J426" s="34"/>
      <c r="K426" s="33">
        <v>9000.0000000000018</v>
      </c>
    </row>
    <row r="427" spans="1:11" x14ac:dyDescent="0.25">
      <c r="A427" s="35" t="s">
        <v>786</v>
      </c>
      <c r="B427" s="41"/>
      <c r="C427" s="42">
        <v>3240</v>
      </c>
      <c r="D427" s="42">
        <v>1141.72</v>
      </c>
      <c r="E427" s="42">
        <v>118.28</v>
      </c>
      <c r="F427" s="43"/>
      <c r="G427" s="43"/>
      <c r="H427" s="43"/>
      <c r="I427" s="43"/>
      <c r="J427" s="43"/>
      <c r="K427" s="44">
        <v>4500</v>
      </c>
    </row>
    <row r="428" spans="1:11" x14ac:dyDescent="0.25">
      <c r="A428" s="35" t="s">
        <v>915</v>
      </c>
      <c r="B428" s="41"/>
      <c r="C428" s="42">
        <v>3240</v>
      </c>
      <c r="D428" s="42">
        <v>1141.72</v>
      </c>
      <c r="E428" s="42">
        <v>118.28</v>
      </c>
      <c r="F428" s="43"/>
      <c r="G428" s="43"/>
      <c r="H428" s="43"/>
      <c r="I428" s="43"/>
      <c r="J428" s="43"/>
      <c r="K428" s="44">
        <v>4500</v>
      </c>
    </row>
    <row r="429" spans="1:11" x14ac:dyDescent="0.25">
      <c r="A429" s="14" t="s">
        <v>72</v>
      </c>
      <c r="B429" s="34"/>
      <c r="C429" s="33">
        <v>4750</v>
      </c>
      <c r="D429" s="33">
        <v>89649.220000000016</v>
      </c>
      <c r="E429" s="33">
        <v>1357.95</v>
      </c>
      <c r="F429" s="34"/>
      <c r="G429" s="34"/>
      <c r="H429" s="34"/>
      <c r="I429" s="34"/>
      <c r="J429" s="33">
        <v>278.83</v>
      </c>
      <c r="K429" s="33">
        <v>96036</v>
      </c>
    </row>
    <row r="430" spans="1:11" x14ac:dyDescent="0.25">
      <c r="A430" s="35" t="s">
        <v>786</v>
      </c>
      <c r="B430" s="41"/>
      <c r="C430" s="42">
        <v>2375</v>
      </c>
      <c r="D430" s="42">
        <v>50324.530000000006</v>
      </c>
      <c r="E430" s="42">
        <v>818.47</v>
      </c>
      <c r="F430" s="43"/>
      <c r="G430" s="43"/>
      <c r="H430" s="43"/>
      <c r="I430" s="43"/>
      <c r="J430" s="43"/>
      <c r="K430" s="44">
        <v>53518.000000000007</v>
      </c>
    </row>
    <row r="431" spans="1:11" x14ac:dyDescent="0.25">
      <c r="A431" s="35" t="s">
        <v>918</v>
      </c>
      <c r="B431" s="41"/>
      <c r="C431" s="43"/>
      <c r="D431" s="42">
        <v>34721.17</v>
      </c>
      <c r="E431" s="43"/>
      <c r="F431" s="43"/>
      <c r="G431" s="43"/>
      <c r="H431" s="43"/>
      <c r="I431" s="43"/>
      <c r="J431" s="42">
        <v>278.83</v>
      </c>
      <c r="K431" s="44">
        <v>35000</v>
      </c>
    </row>
    <row r="432" spans="1:11" x14ac:dyDescent="0.25">
      <c r="A432" s="35" t="s">
        <v>919</v>
      </c>
      <c r="B432" s="41"/>
      <c r="C432" s="42">
        <v>2375</v>
      </c>
      <c r="D432" s="42">
        <v>4603.5200000000004</v>
      </c>
      <c r="E432" s="42">
        <v>539.48</v>
      </c>
      <c r="F432" s="43"/>
      <c r="G432" s="43"/>
      <c r="H432" s="43"/>
      <c r="I432" s="43"/>
      <c r="J432" s="43"/>
      <c r="K432" s="44">
        <v>7518</v>
      </c>
    </row>
    <row r="433" spans="1:11" x14ac:dyDescent="0.25">
      <c r="A433" s="14" t="s">
        <v>73</v>
      </c>
      <c r="B433" s="34"/>
      <c r="C433" s="34"/>
      <c r="D433" s="34"/>
      <c r="E433" s="33">
        <v>193434.56</v>
      </c>
      <c r="F433" s="33">
        <v>0</v>
      </c>
      <c r="G433" s="33">
        <v>0</v>
      </c>
      <c r="H433" s="34"/>
      <c r="I433" s="34"/>
      <c r="J433" s="33">
        <v>148042.53</v>
      </c>
      <c r="K433" s="33">
        <v>341477.08999999997</v>
      </c>
    </row>
    <row r="434" spans="1:11" x14ac:dyDescent="0.25">
      <c r="A434" s="35" t="s">
        <v>749</v>
      </c>
      <c r="B434" s="41"/>
      <c r="C434" s="43"/>
      <c r="D434" s="43"/>
      <c r="E434" s="42">
        <v>96717.28</v>
      </c>
      <c r="F434" s="42">
        <v>0</v>
      </c>
      <c r="G434" s="42">
        <v>0</v>
      </c>
      <c r="H434" s="43"/>
      <c r="I434" s="43"/>
      <c r="J434" s="42">
        <v>74021.45</v>
      </c>
      <c r="K434" s="44">
        <v>170738.72999999998</v>
      </c>
    </row>
    <row r="435" spans="1:11" x14ac:dyDescent="0.25">
      <c r="A435" s="35" t="s">
        <v>884</v>
      </c>
      <c r="B435" s="41"/>
      <c r="C435" s="43"/>
      <c r="D435" s="43"/>
      <c r="E435" s="42">
        <v>96717.28</v>
      </c>
      <c r="F435" s="42">
        <v>0</v>
      </c>
      <c r="G435" s="42">
        <v>0</v>
      </c>
      <c r="H435" s="43"/>
      <c r="I435" s="43"/>
      <c r="J435" s="42">
        <v>74021.08</v>
      </c>
      <c r="K435" s="44">
        <v>170738.36</v>
      </c>
    </row>
    <row r="436" spans="1:11" x14ac:dyDescent="0.25">
      <c r="A436" s="14" t="s">
        <v>74</v>
      </c>
      <c r="B436" s="34"/>
      <c r="C436" s="34"/>
      <c r="D436" s="34"/>
      <c r="E436" s="33">
        <v>64270.66</v>
      </c>
      <c r="F436" s="33">
        <v>0</v>
      </c>
      <c r="G436" s="33">
        <v>0</v>
      </c>
      <c r="H436" s="34"/>
      <c r="I436" s="34"/>
      <c r="J436" s="33">
        <v>30729.34</v>
      </c>
      <c r="K436" s="33">
        <v>95000</v>
      </c>
    </row>
    <row r="437" spans="1:11" x14ac:dyDescent="0.25">
      <c r="A437" s="35" t="s">
        <v>749</v>
      </c>
      <c r="B437" s="41"/>
      <c r="C437" s="43"/>
      <c r="D437" s="43"/>
      <c r="E437" s="42">
        <v>32135.33</v>
      </c>
      <c r="F437" s="42">
        <v>0</v>
      </c>
      <c r="G437" s="42">
        <v>0</v>
      </c>
      <c r="H437" s="43"/>
      <c r="I437" s="43"/>
      <c r="J437" s="42">
        <v>15364.67</v>
      </c>
      <c r="K437" s="44">
        <v>47500</v>
      </c>
    </row>
    <row r="438" spans="1:11" x14ac:dyDescent="0.25">
      <c r="A438" s="35" t="s">
        <v>887</v>
      </c>
      <c r="B438" s="41"/>
      <c r="C438" s="43"/>
      <c r="D438" s="43"/>
      <c r="E438" s="42">
        <v>32135.33</v>
      </c>
      <c r="F438" s="42">
        <v>0</v>
      </c>
      <c r="G438" s="42">
        <v>0</v>
      </c>
      <c r="H438" s="43"/>
      <c r="I438" s="43"/>
      <c r="J438" s="42">
        <v>15364.67</v>
      </c>
      <c r="K438" s="44">
        <v>47500</v>
      </c>
    </row>
    <row r="439" spans="1:11" x14ac:dyDescent="0.25">
      <c r="A439" s="14" t="s">
        <v>75</v>
      </c>
      <c r="B439" s="34"/>
      <c r="C439" s="34"/>
      <c r="D439" s="34"/>
      <c r="E439" s="33">
        <v>37658.78</v>
      </c>
      <c r="F439" s="34"/>
      <c r="G439" s="34"/>
      <c r="H439" s="34"/>
      <c r="I439" s="34"/>
      <c r="J439" s="33">
        <v>187339.66</v>
      </c>
      <c r="K439" s="33">
        <v>224998.44</v>
      </c>
    </row>
    <row r="440" spans="1:11" x14ac:dyDescent="0.25">
      <c r="A440" s="35" t="s">
        <v>749</v>
      </c>
      <c r="B440" s="41"/>
      <c r="C440" s="43"/>
      <c r="D440" s="43"/>
      <c r="E440" s="42">
        <v>18829.39</v>
      </c>
      <c r="F440" s="43"/>
      <c r="G440" s="43"/>
      <c r="H440" s="43"/>
      <c r="I440" s="43"/>
      <c r="J440" s="42">
        <v>93669.82</v>
      </c>
      <c r="K440" s="44">
        <v>112499.21</v>
      </c>
    </row>
    <row r="441" spans="1:11" x14ac:dyDescent="0.25">
      <c r="A441" s="35" t="s">
        <v>892</v>
      </c>
      <c r="B441" s="41"/>
      <c r="C441" s="43"/>
      <c r="D441" s="43"/>
      <c r="E441" s="42">
        <v>18829.39</v>
      </c>
      <c r="F441" s="43"/>
      <c r="G441" s="43"/>
      <c r="H441" s="43"/>
      <c r="I441" s="43"/>
      <c r="J441" s="42">
        <v>93669.84</v>
      </c>
      <c r="K441" s="44">
        <v>112499.23</v>
      </c>
    </row>
    <row r="442" spans="1:11" x14ac:dyDescent="0.25">
      <c r="A442" s="14" t="s">
        <v>76</v>
      </c>
      <c r="B442" s="34"/>
      <c r="C442" s="34"/>
      <c r="D442" s="34"/>
      <c r="E442" s="33">
        <v>245767.78999999998</v>
      </c>
      <c r="F442" s="33">
        <v>0</v>
      </c>
      <c r="G442" s="33">
        <v>0</v>
      </c>
      <c r="H442" s="34"/>
      <c r="I442" s="34"/>
      <c r="J442" s="33">
        <v>109230.93</v>
      </c>
      <c r="K442" s="33">
        <v>354998.72</v>
      </c>
    </row>
    <row r="443" spans="1:11" x14ac:dyDescent="0.25">
      <c r="A443" s="35" t="s">
        <v>749</v>
      </c>
      <c r="B443" s="41"/>
      <c r="C443" s="43"/>
      <c r="D443" s="43"/>
      <c r="E443" s="42">
        <v>122883.87999999999</v>
      </c>
      <c r="F443" s="42">
        <v>0</v>
      </c>
      <c r="G443" s="42">
        <v>0</v>
      </c>
      <c r="H443" s="43"/>
      <c r="I443" s="43"/>
      <c r="J443" s="42">
        <v>54615.29</v>
      </c>
      <c r="K443" s="44">
        <v>177499.16999999998</v>
      </c>
    </row>
    <row r="444" spans="1:11" x14ac:dyDescent="0.25">
      <c r="A444" s="35" t="s">
        <v>895</v>
      </c>
      <c r="B444" s="41"/>
      <c r="C444" s="43"/>
      <c r="D444" s="43"/>
      <c r="E444" s="42">
        <v>122883.91</v>
      </c>
      <c r="F444" s="42">
        <v>0</v>
      </c>
      <c r="G444" s="42">
        <v>0</v>
      </c>
      <c r="H444" s="43"/>
      <c r="I444" s="43"/>
      <c r="J444" s="42">
        <v>54615.64</v>
      </c>
      <c r="K444" s="44">
        <v>177499.55</v>
      </c>
    </row>
    <row r="445" spans="1:11" x14ac:dyDescent="0.25">
      <c r="A445" s="14" t="s">
        <v>77</v>
      </c>
      <c r="B445" s="34"/>
      <c r="C445" s="34"/>
      <c r="D445" s="34"/>
      <c r="E445" s="33">
        <v>340.28</v>
      </c>
      <c r="F445" s="34"/>
      <c r="G445" s="34"/>
      <c r="H445" s="34"/>
      <c r="I445" s="34"/>
      <c r="J445" s="33">
        <v>341.72</v>
      </c>
      <c r="K445" s="33">
        <v>682</v>
      </c>
    </row>
    <row r="446" spans="1:11" x14ac:dyDescent="0.25">
      <c r="A446" s="35" t="s">
        <v>749</v>
      </c>
      <c r="B446" s="41"/>
      <c r="C446" s="43"/>
      <c r="D446" s="43"/>
      <c r="E446" s="42">
        <v>170.14</v>
      </c>
      <c r="F446" s="43"/>
      <c r="G446" s="43"/>
      <c r="H446" s="43"/>
      <c r="I446" s="43"/>
      <c r="J446" s="42">
        <v>170.86</v>
      </c>
      <c r="K446" s="44">
        <v>341</v>
      </c>
    </row>
    <row r="447" spans="1:11" x14ac:dyDescent="0.25">
      <c r="A447" s="35" t="s">
        <v>902</v>
      </c>
      <c r="B447" s="41"/>
      <c r="C447" s="43"/>
      <c r="D447" s="43"/>
      <c r="E447" s="42">
        <v>170.14</v>
      </c>
      <c r="F447" s="43"/>
      <c r="G447" s="43"/>
      <c r="H447" s="43"/>
      <c r="I447" s="43"/>
      <c r="J447" s="42">
        <v>170.86</v>
      </c>
      <c r="K447" s="44">
        <v>341</v>
      </c>
    </row>
    <row r="448" spans="1:11" x14ac:dyDescent="0.25">
      <c r="A448" s="14" t="s">
        <v>78</v>
      </c>
      <c r="B448" s="34"/>
      <c r="C448" s="34"/>
      <c r="D448" s="34"/>
      <c r="E448" s="33">
        <v>144.03</v>
      </c>
      <c r="F448" s="34"/>
      <c r="G448" s="34"/>
      <c r="H448" s="34"/>
      <c r="I448" s="34"/>
      <c r="J448" s="33">
        <v>145.97</v>
      </c>
      <c r="K448" s="33">
        <v>290</v>
      </c>
    </row>
    <row r="449" spans="1:11" x14ac:dyDescent="0.25">
      <c r="A449" s="35" t="s">
        <v>749</v>
      </c>
      <c r="B449" s="41"/>
      <c r="C449" s="43"/>
      <c r="D449" s="43"/>
      <c r="E449" s="42">
        <v>72.010000000000005</v>
      </c>
      <c r="F449" s="43"/>
      <c r="G449" s="43"/>
      <c r="H449" s="43"/>
      <c r="I449" s="43"/>
      <c r="J449" s="42">
        <v>72.989999999999995</v>
      </c>
      <c r="K449" s="44">
        <v>145</v>
      </c>
    </row>
    <row r="450" spans="1:11" x14ac:dyDescent="0.25">
      <c r="A450" s="35" t="s">
        <v>906</v>
      </c>
      <c r="B450" s="41"/>
      <c r="C450" s="43"/>
      <c r="D450" s="43"/>
      <c r="E450" s="42">
        <v>72.02</v>
      </c>
      <c r="F450" s="43"/>
      <c r="G450" s="43"/>
      <c r="H450" s="43"/>
      <c r="I450" s="43"/>
      <c r="J450" s="42">
        <v>72.98</v>
      </c>
      <c r="K450" s="44">
        <v>145</v>
      </c>
    </row>
    <row r="451" spans="1:11" x14ac:dyDescent="0.25">
      <c r="A451" s="14" t="s">
        <v>79</v>
      </c>
      <c r="B451" s="34"/>
      <c r="C451" s="34"/>
      <c r="D451" s="34"/>
      <c r="E451" s="33">
        <v>666.15</v>
      </c>
      <c r="F451" s="34"/>
      <c r="G451" s="34"/>
      <c r="H451" s="34"/>
      <c r="I451" s="34"/>
      <c r="J451" s="33">
        <v>667.47</v>
      </c>
      <c r="K451" s="33">
        <v>1333.62</v>
      </c>
    </row>
    <row r="452" spans="1:11" x14ac:dyDescent="0.25">
      <c r="A452" s="35" t="s">
        <v>749</v>
      </c>
      <c r="B452" s="41"/>
      <c r="C452" s="43"/>
      <c r="D452" s="43"/>
      <c r="E452" s="42">
        <v>333.07</v>
      </c>
      <c r="F452" s="43"/>
      <c r="G452" s="43"/>
      <c r="H452" s="43"/>
      <c r="I452" s="43"/>
      <c r="J452" s="42">
        <v>333.72</v>
      </c>
      <c r="K452" s="44">
        <v>666.79</v>
      </c>
    </row>
    <row r="453" spans="1:11" x14ac:dyDescent="0.25">
      <c r="A453" s="35" t="s">
        <v>913</v>
      </c>
      <c r="B453" s="41"/>
      <c r="C453" s="43"/>
      <c r="D453" s="43"/>
      <c r="E453" s="42">
        <v>333.08</v>
      </c>
      <c r="F453" s="43"/>
      <c r="G453" s="43"/>
      <c r="H453" s="43"/>
      <c r="I453" s="43"/>
      <c r="J453" s="42">
        <v>333.75</v>
      </c>
      <c r="K453" s="44">
        <v>666.82999999999993</v>
      </c>
    </row>
    <row r="454" spans="1:11" x14ac:dyDescent="0.25">
      <c r="A454" s="14" t="s">
        <v>80</v>
      </c>
      <c r="B454" s="34"/>
      <c r="C454" s="34"/>
      <c r="D454" s="34"/>
      <c r="E454" s="33">
        <v>29350</v>
      </c>
      <c r="F454" s="34"/>
      <c r="G454" s="34"/>
      <c r="H454" s="34"/>
      <c r="I454" s="34"/>
      <c r="J454" s="33">
        <v>48.989999999999995</v>
      </c>
      <c r="K454" s="33">
        <v>29398.989999999998</v>
      </c>
    </row>
    <row r="455" spans="1:11" x14ac:dyDescent="0.25">
      <c r="A455" s="35" t="s">
        <v>749</v>
      </c>
      <c r="B455" s="41"/>
      <c r="C455" s="43"/>
      <c r="D455" s="43"/>
      <c r="E455" s="42">
        <v>14675</v>
      </c>
      <c r="F455" s="43"/>
      <c r="G455" s="43"/>
      <c r="H455" s="43"/>
      <c r="I455" s="43"/>
      <c r="J455" s="42">
        <v>25</v>
      </c>
      <c r="K455" s="44">
        <v>14700</v>
      </c>
    </row>
    <row r="456" spans="1:11" x14ac:dyDescent="0.25">
      <c r="A456" s="35" t="s">
        <v>899</v>
      </c>
      <c r="B456" s="41"/>
      <c r="C456" s="43"/>
      <c r="D456" s="43"/>
      <c r="E456" s="42">
        <v>14675</v>
      </c>
      <c r="F456" s="43"/>
      <c r="G456" s="43"/>
      <c r="H456" s="43"/>
      <c r="I456" s="43"/>
      <c r="J456" s="42">
        <v>23.99</v>
      </c>
      <c r="K456" s="44">
        <v>14698.99</v>
      </c>
    </row>
    <row r="457" spans="1:11" x14ac:dyDescent="0.25">
      <c r="A457" s="14" t="s">
        <v>81</v>
      </c>
      <c r="B457" s="34"/>
      <c r="C457" s="34"/>
      <c r="D457" s="34"/>
      <c r="E457" s="33">
        <v>47790</v>
      </c>
      <c r="F457" s="33">
        <v>41745.279999999999</v>
      </c>
      <c r="G457" s="34"/>
      <c r="H457" s="34"/>
      <c r="I457" s="34"/>
      <c r="J457" s="33">
        <v>3802.22</v>
      </c>
      <c r="K457" s="33">
        <v>93337.5</v>
      </c>
    </row>
    <row r="458" spans="1:11" x14ac:dyDescent="0.25">
      <c r="A458" s="35" t="s">
        <v>749</v>
      </c>
      <c r="B458" s="41"/>
      <c r="C458" s="43"/>
      <c r="D458" s="43"/>
      <c r="E458" s="42">
        <v>23895</v>
      </c>
      <c r="F458" s="42">
        <v>33341.379999999997</v>
      </c>
      <c r="G458" s="43"/>
      <c r="H458" s="43"/>
      <c r="I458" s="43"/>
      <c r="J458" s="42">
        <v>1901.12</v>
      </c>
      <c r="K458" s="44">
        <v>59137.5</v>
      </c>
    </row>
    <row r="459" spans="1:11" x14ac:dyDescent="0.25">
      <c r="A459" s="35" t="s">
        <v>781</v>
      </c>
      <c r="B459" s="41"/>
      <c r="C459" s="43"/>
      <c r="D459" s="43"/>
      <c r="E459" s="42">
        <v>23895</v>
      </c>
      <c r="F459" s="42">
        <v>8403.9</v>
      </c>
      <c r="G459" s="43"/>
      <c r="H459" s="43"/>
      <c r="I459" s="43"/>
      <c r="J459" s="42">
        <v>1901.1</v>
      </c>
      <c r="K459" s="44">
        <v>34200</v>
      </c>
    </row>
    <row r="460" spans="1:11" x14ac:dyDescent="0.25">
      <c r="A460" s="14" t="s">
        <v>82</v>
      </c>
      <c r="B460" s="34"/>
      <c r="C460" s="34"/>
      <c r="D460" s="34"/>
      <c r="E460" s="33">
        <v>13200</v>
      </c>
      <c r="F460" s="33">
        <v>33149</v>
      </c>
      <c r="G460" s="34"/>
      <c r="H460" s="34"/>
      <c r="I460" s="34"/>
      <c r="J460" s="33">
        <v>5549.75</v>
      </c>
      <c r="K460" s="33">
        <v>51898.75</v>
      </c>
    </row>
    <row r="461" spans="1:11" x14ac:dyDescent="0.25">
      <c r="A461" s="35" t="s">
        <v>749</v>
      </c>
      <c r="B461" s="41"/>
      <c r="C461" s="43"/>
      <c r="D461" s="43"/>
      <c r="E461" s="42">
        <v>3200</v>
      </c>
      <c r="F461" s="42">
        <v>33149</v>
      </c>
      <c r="G461" s="43"/>
      <c r="H461" s="43"/>
      <c r="I461" s="43"/>
      <c r="J461" s="42">
        <v>5450.25</v>
      </c>
      <c r="K461" s="44">
        <v>41799.25</v>
      </c>
    </row>
    <row r="462" spans="1:11" x14ac:dyDescent="0.25">
      <c r="A462" s="35" t="s">
        <v>956</v>
      </c>
      <c r="B462" s="41"/>
      <c r="C462" s="43"/>
      <c r="D462" s="43"/>
      <c r="E462" s="42">
        <v>3400</v>
      </c>
      <c r="F462" s="43"/>
      <c r="G462" s="43"/>
      <c r="H462" s="43"/>
      <c r="I462" s="43"/>
      <c r="J462" s="43"/>
      <c r="K462" s="44">
        <v>3400</v>
      </c>
    </row>
    <row r="463" spans="1:11" x14ac:dyDescent="0.25">
      <c r="A463" s="35" t="s">
        <v>781</v>
      </c>
      <c r="B463" s="41"/>
      <c r="C463" s="43"/>
      <c r="D463" s="43"/>
      <c r="E463" s="42">
        <v>6600</v>
      </c>
      <c r="F463" s="43"/>
      <c r="G463" s="43"/>
      <c r="H463" s="43"/>
      <c r="I463" s="43"/>
      <c r="J463" s="42">
        <v>99.5</v>
      </c>
      <c r="K463" s="44">
        <v>6699.5</v>
      </c>
    </row>
    <row r="464" spans="1:11" x14ac:dyDescent="0.25">
      <c r="A464" s="14" t="s">
        <v>83</v>
      </c>
      <c r="B464" s="34"/>
      <c r="C464" s="34"/>
      <c r="D464" s="34"/>
      <c r="E464" s="34"/>
      <c r="F464" s="33">
        <v>218382.96000000002</v>
      </c>
      <c r="G464" s="34"/>
      <c r="H464" s="34"/>
      <c r="I464" s="34"/>
      <c r="J464" s="33">
        <v>1517.04</v>
      </c>
      <c r="K464" s="33">
        <v>219900</v>
      </c>
    </row>
    <row r="465" spans="1:11" x14ac:dyDescent="0.25">
      <c r="A465" s="35" t="s">
        <v>749</v>
      </c>
      <c r="B465" s="41"/>
      <c r="C465" s="43"/>
      <c r="D465" s="43"/>
      <c r="E465" s="43"/>
      <c r="F465" s="42">
        <v>109191.45999999999</v>
      </c>
      <c r="G465" s="43"/>
      <c r="H465" s="43"/>
      <c r="I465" s="43"/>
      <c r="J465" s="42">
        <v>758.54</v>
      </c>
      <c r="K465" s="44">
        <v>109949.99999999999</v>
      </c>
    </row>
    <row r="466" spans="1:11" x14ac:dyDescent="0.25">
      <c r="A466" s="35" t="s">
        <v>884</v>
      </c>
      <c r="B466" s="41"/>
      <c r="C466" s="43"/>
      <c r="D466" s="43"/>
      <c r="E466" s="43"/>
      <c r="F466" s="42">
        <v>109191.50000000001</v>
      </c>
      <c r="G466" s="43"/>
      <c r="H466" s="43"/>
      <c r="I466" s="43"/>
      <c r="J466" s="42">
        <v>758.5</v>
      </c>
      <c r="K466" s="44">
        <v>109950.00000000001</v>
      </c>
    </row>
    <row r="467" spans="1:11" x14ac:dyDescent="0.25">
      <c r="A467" s="14" t="s">
        <v>84</v>
      </c>
      <c r="B467" s="34"/>
      <c r="C467" s="34"/>
      <c r="D467" s="34"/>
      <c r="E467" s="34"/>
      <c r="F467" s="33">
        <v>78482.890000000014</v>
      </c>
      <c r="G467" s="34"/>
      <c r="H467" s="34"/>
      <c r="I467" s="34"/>
      <c r="J467" s="33">
        <v>989.11</v>
      </c>
      <c r="K467" s="33">
        <v>79472</v>
      </c>
    </row>
    <row r="468" spans="1:11" x14ac:dyDescent="0.25">
      <c r="A468" s="35" t="s">
        <v>749</v>
      </c>
      <c r="B468" s="41"/>
      <c r="C468" s="43"/>
      <c r="D468" s="43"/>
      <c r="E468" s="43"/>
      <c r="F468" s="42">
        <v>39241.440000000002</v>
      </c>
      <c r="G468" s="43"/>
      <c r="H468" s="43"/>
      <c r="I468" s="43"/>
      <c r="J468" s="42">
        <v>494.56</v>
      </c>
      <c r="K468" s="44">
        <v>39736</v>
      </c>
    </row>
    <row r="469" spans="1:11" x14ac:dyDescent="0.25">
      <c r="A469" s="35" t="s">
        <v>892</v>
      </c>
      <c r="B469" s="41"/>
      <c r="C469" s="43"/>
      <c r="D469" s="43"/>
      <c r="E469" s="43"/>
      <c r="F469" s="42">
        <v>39241.450000000004</v>
      </c>
      <c r="G469" s="43"/>
      <c r="H469" s="43"/>
      <c r="I469" s="43"/>
      <c r="J469" s="42">
        <v>494.55</v>
      </c>
      <c r="K469" s="44">
        <v>39736.000000000007</v>
      </c>
    </row>
    <row r="470" spans="1:11" x14ac:dyDescent="0.25">
      <c r="A470" s="14" t="s">
        <v>85</v>
      </c>
      <c r="B470" s="34"/>
      <c r="C470" s="34"/>
      <c r="D470" s="34"/>
      <c r="E470" s="34"/>
      <c r="F470" s="33">
        <v>52904.350000000006</v>
      </c>
      <c r="G470" s="34"/>
      <c r="H470" s="34"/>
      <c r="I470" s="34"/>
      <c r="J470" s="33">
        <v>674.31999999999994</v>
      </c>
      <c r="K470" s="33">
        <v>53578.670000000006</v>
      </c>
    </row>
    <row r="471" spans="1:11" x14ac:dyDescent="0.25">
      <c r="A471" s="35" t="s">
        <v>749</v>
      </c>
      <c r="B471" s="41"/>
      <c r="C471" s="43"/>
      <c r="D471" s="43"/>
      <c r="E471" s="43"/>
      <c r="F471" s="42">
        <v>26452.17</v>
      </c>
      <c r="G471" s="43"/>
      <c r="H471" s="43"/>
      <c r="I471" s="43"/>
      <c r="J471" s="42">
        <v>337.33</v>
      </c>
      <c r="K471" s="44">
        <v>26789.5</v>
      </c>
    </row>
    <row r="472" spans="1:11" x14ac:dyDescent="0.25">
      <c r="A472" s="35" t="s">
        <v>906</v>
      </c>
      <c r="B472" s="41"/>
      <c r="C472" s="43"/>
      <c r="D472" s="43"/>
      <c r="E472" s="43"/>
      <c r="F472" s="42">
        <v>26452.180000000004</v>
      </c>
      <c r="G472" s="43"/>
      <c r="H472" s="43"/>
      <c r="I472" s="43"/>
      <c r="J472" s="42">
        <v>336.99</v>
      </c>
      <c r="K472" s="44">
        <v>26789.170000000006</v>
      </c>
    </row>
    <row r="473" spans="1:11" x14ac:dyDescent="0.25">
      <c r="A473" s="14" t="s">
        <v>86</v>
      </c>
      <c r="B473" s="34"/>
      <c r="C473" s="34"/>
      <c r="D473" s="34"/>
      <c r="E473" s="34"/>
      <c r="F473" s="33">
        <v>110134.68</v>
      </c>
      <c r="G473" s="34"/>
      <c r="H473" s="34"/>
      <c r="I473" s="34"/>
      <c r="J473" s="33">
        <v>5708.48</v>
      </c>
      <c r="K473" s="33">
        <v>115843.16</v>
      </c>
    </row>
    <row r="474" spans="1:11" x14ac:dyDescent="0.25">
      <c r="A474" s="35" t="s">
        <v>749</v>
      </c>
      <c r="B474" s="41"/>
      <c r="C474" s="43"/>
      <c r="D474" s="43"/>
      <c r="E474" s="43"/>
      <c r="F474" s="42">
        <v>52559.99</v>
      </c>
      <c r="G474" s="43"/>
      <c r="H474" s="43"/>
      <c r="I474" s="43"/>
      <c r="J474" s="42">
        <v>709.73</v>
      </c>
      <c r="K474" s="44">
        <v>53269.72</v>
      </c>
    </row>
    <row r="475" spans="1:11" x14ac:dyDescent="0.25">
      <c r="A475" s="35" t="s">
        <v>956</v>
      </c>
      <c r="B475" s="41"/>
      <c r="C475" s="43"/>
      <c r="D475" s="43"/>
      <c r="E475" s="43"/>
      <c r="F475" s="42">
        <v>2507.3399999999997</v>
      </c>
      <c r="G475" s="43"/>
      <c r="H475" s="43"/>
      <c r="I475" s="43"/>
      <c r="J475" s="42">
        <v>2144.66</v>
      </c>
      <c r="K475" s="44">
        <v>4652</v>
      </c>
    </row>
    <row r="476" spans="1:11" x14ac:dyDescent="0.25">
      <c r="A476" s="35" t="s">
        <v>910</v>
      </c>
      <c r="B476" s="41"/>
      <c r="C476" s="43"/>
      <c r="D476" s="43"/>
      <c r="E476" s="43"/>
      <c r="F476" s="42">
        <v>55067.35</v>
      </c>
      <c r="G476" s="43"/>
      <c r="H476" s="43"/>
      <c r="I476" s="43"/>
      <c r="J476" s="42">
        <v>2854.09</v>
      </c>
      <c r="K476" s="44">
        <v>57921.440000000002</v>
      </c>
    </row>
    <row r="477" spans="1:11" x14ac:dyDescent="0.25">
      <c r="A477" s="14" t="s">
        <v>129</v>
      </c>
      <c r="B477" s="34"/>
      <c r="C477" s="34"/>
      <c r="D477" s="34"/>
      <c r="E477" s="34"/>
      <c r="F477" s="33">
        <v>135988.16999999998</v>
      </c>
      <c r="G477" s="34"/>
      <c r="H477" s="34"/>
      <c r="I477" s="34"/>
      <c r="J477" s="34"/>
      <c r="K477" s="33">
        <v>135988.16999999998</v>
      </c>
    </row>
    <row r="478" spans="1:11" x14ac:dyDescent="0.25">
      <c r="A478" s="35" t="s">
        <v>749</v>
      </c>
      <c r="B478" s="41"/>
      <c r="C478" s="43"/>
      <c r="D478" s="43"/>
      <c r="E478" s="43"/>
      <c r="F478" s="42">
        <v>67994.080000000002</v>
      </c>
      <c r="G478" s="43"/>
      <c r="H478" s="43"/>
      <c r="I478" s="43"/>
      <c r="J478" s="43"/>
      <c r="K478" s="44">
        <v>67994.080000000002</v>
      </c>
    </row>
    <row r="479" spans="1:11" x14ac:dyDescent="0.25">
      <c r="A479" s="35" t="s">
        <v>913</v>
      </c>
      <c r="B479" s="41"/>
      <c r="C479" s="43"/>
      <c r="D479" s="43"/>
      <c r="E479" s="43"/>
      <c r="F479" s="42">
        <v>67994.09</v>
      </c>
      <c r="G479" s="43"/>
      <c r="H479" s="43"/>
      <c r="I479" s="43"/>
      <c r="J479" s="43"/>
      <c r="K479" s="44">
        <v>67994.09</v>
      </c>
    </row>
    <row r="480" spans="1:11" hidden="1" x14ac:dyDescent="0.25">
      <c r="A480" s="14" t="s">
        <v>130</v>
      </c>
      <c r="B480" s="34"/>
      <c r="C480" s="34"/>
      <c r="D480" s="34"/>
      <c r="E480" s="34"/>
      <c r="F480" s="33">
        <v>1.4210854715202004E-14</v>
      </c>
      <c r="G480" s="34"/>
      <c r="H480" s="34"/>
      <c r="I480" s="34"/>
      <c r="J480" s="34"/>
      <c r="K480" s="33">
        <v>1.4210854715202004E-14</v>
      </c>
    </row>
    <row r="481" spans="1:11" hidden="1" x14ac:dyDescent="0.25">
      <c r="A481" s="35" t="s">
        <v>814</v>
      </c>
      <c r="B481" s="41"/>
      <c r="C481" s="43"/>
      <c r="D481" s="43"/>
      <c r="E481" s="43"/>
      <c r="F481" s="42">
        <v>1.4210854715202004E-14</v>
      </c>
      <c r="G481" s="43"/>
      <c r="H481" s="43"/>
      <c r="I481" s="43"/>
      <c r="J481" s="43"/>
      <c r="K481" s="44">
        <v>1.4210854715202004E-14</v>
      </c>
    </row>
    <row r="482" spans="1:11" x14ac:dyDescent="0.25">
      <c r="A482" s="14" t="s">
        <v>109</v>
      </c>
      <c r="B482" s="34"/>
      <c r="C482" s="34"/>
      <c r="D482" s="34"/>
      <c r="E482" s="34"/>
      <c r="F482" s="33">
        <v>15600</v>
      </c>
      <c r="G482" s="33">
        <v>9600</v>
      </c>
      <c r="H482" s="33">
        <v>9000</v>
      </c>
      <c r="I482" s="34"/>
      <c r="J482" s="34"/>
      <c r="K482" s="33">
        <v>34200</v>
      </c>
    </row>
    <row r="483" spans="1:11" x14ac:dyDescent="0.25">
      <c r="A483" s="35" t="s">
        <v>749</v>
      </c>
      <c r="B483" s="41"/>
      <c r="C483" s="43"/>
      <c r="D483" s="43"/>
      <c r="E483" s="43"/>
      <c r="F483" s="42">
        <v>7800</v>
      </c>
      <c r="G483" s="42">
        <v>4800</v>
      </c>
      <c r="H483" s="42">
        <v>4500</v>
      </c>
      <c r="I483" s="43"/>
      <c r="J483" s="43"/>
      <c r="K483" s="44">
        <v>17100</v>
      </c>
    </row>
    <row r="484" spans="1:11" x14ac:dyDescent="0.25">
      <c r="A484" s="35" t="s">
        <v>899</v>
      </c>
      <c r="B484" s="41"/>
      <c r="C484" s="43"/>
      <c r="D484" s="43"/>
      <c r="E484" s="43"/>
      <c r="F484" s="42">
        <v>7800</v>
      </c>
      <c r="G484" s="42">
        <v>4800</v>
      </c>
      <c r="H484" s="42">
        <v>4500</v>
      </c>
      <c r="I484" s="43"/>
      <c r="J484" s="43"/>
      <c r="K484" s="44">
        <v>17100</v>
      </c>
    </row>
    <row r="485" spans="1:11" x14ac:dyDescent="0.25">
      <c r="A485" s="14" t="s">
        <v>121</v>
      </c>
      <c r="B485" s="34"/>
      <c r="C485" s="34"/>
      <c r="D485" s="34"/>
      <c r="E485" s="34"/>
      <c r="F485" s="33">
        <v>23400</v>
      </c>
      <c r="G485" s="33">
        <v>17600</v>
      </c>
      <c r="H485" s="34"/>
      <c r="I485" s="34"/>
      <c r="J485" s="34"/>
      <c r="K485" s="33">
        <v>41000</v>
      </c>
    </row>
    <row r="486" spans="1:11" x14ac:dyDescent="0.25">
      <c r="A486" s="35" t="s">
        <v>749</v>
      </c>
      <c r="B486" s="41"/>
      <c r="C486" s="43"/>
      <c r="D486" s="43"/>
      <c r="E486" s="43"/>
      <c r="F486" s="42">
        <v>11700</v>
      </c>
      <c r="G486" s="42">
        <v>8800</v>
      </c>
      <c r="H486" s="43"/>
      <c r="I486" s="43"/>
      <c r="J486" s="43"/>
      <c r="K486" s="44">
        <v>20500</v>
      </c>
    </row>
    <row r="487" spans="1:11" x14ac:dyDescent="0.25">
      <c r="A487" s="35" t="s">
        <v>902</v>
      </c>
      <c r="B487" s="41"/>
      <c r="C487" s="43"/>
      <c r="D487" s="43"/>
      <c r="E487" s="43"/>
      <c r="F487" s="42">
        <v>11700</v>
      </c>
      <c r="G487" s="42">
        <v>8800</v>
      </c>
      <c r="H487" s="43"/>
      <c r="I487" s="43"/>
      <c r="J487" s="43"/>
      <c r="K487" s="44">
        <v>20500</v>
      </c>
    </row>
    <row r="488" spans="1:11" x14ac:dyDescent="0.25">
      <c r="A488" s="14" t="s">
        <v>87</v>
      </c>
      <c r="B488" s="34"/>
      <c r="C488" s="34"/>
      <c r="D488" s="34"/>
      <c r="E488" s="34"/>
      <c r="F488" s="33">
        <v>7150</v>
      </c>
      <c r="G488" s="33">
        <v>6800</v>
      </c>
      <c r="H488" s="34"/>
      <c r="I488" s="34"/>
      <c r="J488" s="33">
        <v>1050</v>
      </c>
      <c r="K488" s="33">
        <v>15000</v>
      </c>
    </row>
    <row r="489" spans="1:11" x14ac:dyDescent="0.25">
      <c r="A489" s="35" t="s">
        <v>749</v>
      </c>
      <c r="B489" s="41"/>
      <c r="C489" s="43"/>
      <c r="D489" s="43"/>
      <c r="E489" s="43"/>
      <c r="F489" s="42">
        <v>3575</v>
      </c>
      <c r="G489" s="42">
        <v>3400</v>
      </c>
      <c r="H489" s="43"/>
      <c r="I489" s="43"/>
      <c r="J489" s="42">
        <v>525</v>
      </c>
      <c r="K489" s="44">
        <v>7500</v>
      </c>
    </row>
    <row r="490" spans="1:11" x14ac:dyDescent="0.25">
      <c r="A490" s="35" t="s">
        <v>915</v>
      </c>
      <c r="B490" s="41"/>
      <c r="C490" s="43"/>
      <c r="D490" s="43"/>
      <c r="E490" s="43"/>
      <c r="F490" s="42">
        <v>3575</v>
      </c>
      <c r="G490" s="42">
        <v>3400</v>
      </c>
      <c r="H490" s="43"/>
      <c r="I490" s="43"/>
      <c r="J490" s="42">
        <v>525</v>
      </c>
      <c r="K490" s="44">
        <v>7500</v>
      </c>
    </row>
    <row r="491" spans="1:11" x14ac:dyDescent="0.25">
      <c r="A491" s="14" t="s">
        <v>122</v>
      </c>
      <c r="B491" s="34"/>
      <c r="C491" s="34"/>
      <c r="D491" s="34"/>
      <c r="E491" s="34"/>
      <c r="F491" s="34"/>
      <c r="G491" s="33">
        <v>127133.39000000001</v>
      </c>
      <c r="H491" s="33">
        <v>0</v>
      </c>
      <c r="I491" s="33">
        <v>0</v>
      </c>
      <c r="J491" s="33">
        <v>0</v>
      </c>
      <c r="K491" s="33">
        <v>127133.39000000001</v>
      </c>
    </row>
    <row r="492" spans="1:11" x14ac:dyDescent="0.25">
      <c r="A492" s="35" t="s">
        <v>749</v>
      </c>
      <c r="B492" s="41"/>
      <c r="C492" s="43"/>
      <c r="D492" s="43"/>
      <c r="E492" s="43"/>
      <c r="F492" s="43"/>
      <c r="G492" s="42">
        <v>63566.69</v>
      </c>
      <c r="H492" s="42">
        <v>0</v>
      </c>
      <c r="I492" s="42">
        <v>0</v>
      </c>
      <c r="J492" s="42">
        <v>0</v>
      </c>
      <c r="K492" s="44">
        <v>63566.69</v>
      </c>
    </row>
    <row r="493" spans="1:11" x14ac:dyDescent="0.25">
      <c r="A493" s="35" t="s">
        <v>884</v>
      </c>
      <c r="B493" s="41"/>
      <c r="C493" s="43"/>
      <c r="D493" s="43"/>
      <c r="E493" s="43"/>
      <c r="F493" s="43"/>
      <c r="G493" s="42">
        <v>63566.700000000004</v>
      </c>
      <c r="H493" s="42">
        <v>0</v>
      </c>
      <c r="I493" s="42">
        <v>0</v>
      </c>
      <c r="J493" s="42">
        <v>0</v>
      </c>
      <c r="K493" s="44">
        <v>63566.700000000004</v>
      </c>
    </row>
    <row r="494" spans="1:11" x14ac:dyDescent="0.25">
      <c r="A494" s="14" t="s">
        <v>88</v>
      </c>
      <c r="B494" s="34"/>
      <c r="C494" s="34"/>
      <c r="D494" s="34"/>
      <c r="E494" s="34"/>
      <c r="F494" s="34"/>
      <c r="G494" s="33">
        <v>121.38</v>
      </c>
      <c r="H494" s="33">
        <v>47375</v>
      </c>
      <c r="I494" s="34"/>
      <c r="J494" s="33">
        <v>36503.620000000003</v>
      </c>
      <c r="K494" s="33">
        <v>84000</v>
      </c>
    </row>
    <row r="495" spans="1:11" x14ac:dyDescent="0.25">
      <c r="A495" s="35" t="s">
        <v>786</v>
      </c>
      <c r="B495" s="41"/>
      <c r="C495" s="43"/>
      <c r="D495" s="43"/>
      <c r="E495" s="43"/>
      <c r="F495" s="43"/>
      <c r="G495" s="42">
        <v>60.69</v>
      </c>
      <c r="H495" s="42">
        <v>23687.5</v>
      </c>
      <c r="I495" s="43"/>
      <c r="J495" s="42">
        <v>18251.810000000001</v>
      </c>
      <c r="K495" s="44">
        <v>42000</v>
      </c>
    </row>
    <row r="496" spans="1:11" x14ac:dyDescent="0.25">
      <c r="A496" s="35" t="s">
        <v>887</v>
      </c>
      <c r="B496" s="41"/>
      <c r="C496" s="43"/>
      <c r="D496" s="43"/>
      <c r="E496" s="43"/>
      <c r="F496" s="43"/>
      <c r="G496" s="42">
        <v>60.69</v>
      </c>
      <c r="H496" s="42">
        <v>23687.5</v>
      </c>
      <c r="I496" s="43"/>
      <c r="J496" s="42">
        <v>18251.810000000001</v>
      </c>
      <c r="K496" s="44">
        <v>42000</v>
      </c>
    </row>
    <row r="497" spans="1:11" x14ac:dyDescent="0.25">
      <c r="A497" s="14" t="s">
        <v>89</v>
      </c>
      <c r="B497" s="34"/>
      <c r="C497" s="34"/>
      <c r="D497" s="34"/>
      <c r="E497" s="34"/>
      <c r="F497" s="34"/>
      <c r="G497" s="33">
        <v>747095.61999999988</v>
      </c>
      <c r="H497" s="33">
        <v>22554.85</v>
      </c>
      <c r="I497" s="34"/>
      <c r="J497" s="33">
        <v>134749.53000000003</v>
      </c>
      <c r="K497" s="33">
        <v>904400</v>
      </c>
    </row>
    <row r="498" spans="1:11" x14ac:dyDescent="0.25">
      <c r="A498" s="35" t="s">
        <v>749</v>
      </c>
      <c r="B498" s="41"/>
      <c r="C498" s="43"/>
      <c r="D498" s="43"/>
      <c r="E498" s="43"/>
      <c r="F498" s="43"/>
      <c r="G498" s="42">
        <v>373547.75999999995</v>
      </c>
      <c r="H498" s="42">
        <v>11277.42</v>
      </c>
      <c r="I498" s="43"/>
      <c r="J498" s="42">
        <v>67374.820000000007</v>
      </c>
      <c r="K498" s="44">
        <v>452199.99999999994</v>
      </c>
    </row>
    <row r="499" spans="1:11" x14ac:dyDescent="0.25">
      <c r="A499" s="35" t="s">
        <v>892</v>
      </c>
      <c r="B499" s="41"/>
      <c r="C499" s="43"/>
      <c r="D499" s="43"/>
      <c r="E499" s="43"/>
      <c r="F499" s="43"/>
      <c r="G499" s="42">
        <v>373547.86</v>
      </c>
      <c r="H499" s="42">
        <v>11277.43</v>
      </c>
      <c r="I499" s="43"/>
      <c r="J499" s="42">
        <v>67374.710000000006</v>
      </c>
      <c r="K499" s="44">
        <v>452200</v>
      </c>
    </row>
    <row r="500" spans="1:11" x14ac:dyDescent="0.25">
      <c r="A500" s="14" t="s">
        <v>90</v>
      </c>
      <c r="B500" s="34"/>
      <c r="C500" s="34"/>
      <c r="D500" s="34"/>
      <c r="E500" s="34"/>
      <c r="F500" s="34"/>
      <c r="G500" s="33">
        <v>240390</v>
      </c>
      <c r="H500" s="33">
        <v>31910.080000000002</v>
      </c>
      <c r="I500" s="34"/>
      <c r="J500" s="33">
        <v>360</v>
      </c>
      <c r="K500" s="33">
        <v>272660.07999999996</v>
      </c>
    </row>
    <row r="501" spans="1:11" x14ac:dyDescent="0.25">
      <c r="A501" s="35" t="s">
        <v>749</v>
      </c>
      <c r="B501" s="41"/>
      <c r="C501" s="43"/>
      <c r="D501" s="43"/>
      <c r="E501" s="43"/>
      <c r="F501" s="43"/>
      <c r="G501" s="42">
        <v>120194.98</v>
      </c>
      <c r="H501" s="42">
        <v>15955.04</v>
      </c>
      <c r="I501" s="43"/>
      <c r="J501" s="43"/>
      <c r="K501" s="44">
        <v>136150.01999999999</v>
      </c>
    </row>
    <row r="502" spans="1:11" x14ac:dyDescent="0.25">
      <c r="A502" s="35" t="s">
        <v>895</v>
      </c>
      <c r="B502" s="41"/>
      <c r="C502" s="43"/>
      <c r="D502" s="43"/>
      <c r="E502" s="43"/>
      <c r="F502" s="43"/>
      <c r="G502" s="42">
        <v>120195.02</v>
      </c>
      <c r="H502" s="42">
        <v>15955.04</v>
      </c>
      <c r="I502" s="43"/>
      <c r="J502" s="42">
        <v>360</v>
      </c>
      <c r="K502" s="44">
        <v>136510.06</v>
      </c>
    </row>
    <row r="503" spans="1:11" x14ac:dyDescent="0.25">
      <c r="A503" s="14" t="s">
        <v>123</v>
      </c>
      <c r="B503" s="34"/>
      <c r="C503" s="34"/>
      <c r="D503" s="34"/>
      <c r="E503" s="34"/>
      <c r="F503" s="34"/>
      <c r="G503" s="33">
        <v>313040</v>
      </c>
      <c r="H503" s="33">
        <v>0</v>
      </c>
      <c r="I503" s="33">
        <v>0</v>
      </c>
      <c r="J503" s="33">
        <v>0</v>
      </c>
      <c r="K503" s="33">
        <v>313040</v>
      </c>
    </row>
    <row r="504" spans="1:11" x14ac:dyDescent="0.25">
      <c r="A504" s="35" t="s">
        <v>749</v>
      </c>
      <c r="B504" s="41"/>
      <c r="C504" s="43"/>
      <c r="D504" s="43"/>
      <c r="E504" s="43"/>
      <c r="F504" s="43"/>
      <c r="G504" s="42">
        <v>156520</v>
      </c>
      <c r="H504" s="42">
        <v>0</v>
      </c>
      <c r="I504" s="42">
        <v>0</v>
      </c>
      <c r="J504" s="42">
        <v>0</v>
      </c>
      <c r="K504" s="44">
        <v>156520</v>
      </c>
    </row>
    <row r="505" spans="1:11" x14ac:dyDescent="0.25">
      <c r="A505" s="35" t="s">
        <v>906</v>
      </c>
      <c r="B505" s="41"/>
      <c r="C505" s="43"/>
      <c r="D505" s="43"/>
      <c r="E505" s="43"/>
      <c r="F505" s="43"/>
      <c r="G505" s="42">
        <v>156520</v>
      </c>
      <c r="H505" s="42">
        <v>0</v>
      </c>
      <c r="I505" s="42">
        <v>0</v>
      </c>
      <c r="J505" s="42">
        <v>0</v>
      </c>
      <c r="K505" s="44">
        <v>156520</v>
      </c>
    </row>
    <row r="506" spans="1:11" x14ac:dyDescent="0.25">
      <c r="A506" s="14" t="s">
        <v>91</v>
      </c>
      <c r="B506" s="34"/>
      <c r="C506" s="34"/>
      <c r="D506" s="34"/>
      <c r="E506" s="34"/>
      <c r="F506" s="34"/>
      <c r="G506" s="33">
        <v>381716.35</v>
      </c>
      <c r="H506" s="33">
        <v>0</v>
      </c>
      <c r="I506" s="33">
        <v>0</v>
      </c>
      <c r="J506" s="33">
        <v>101283.65</v>
      </c>
      <c r="K506" s="33">
        <v>483000</v>
      </c>
    </row>
    <row r="507" spans="1:11" x14ac:dyDescent="0.25">
      <c r="A507" s="35" t="s">
        <v>749</v>
      </c>
      <c r="B507" s="41"/>
      <c r="C507" s="43"/>
      <c r="D507" s="43"/>
      <c r="E507" s="43"/>
      <c r="F507" s="43"/>
      <c r="G507" s="42">
        <v>160877.35999999999</v>
      </c>
      <c r="H507" s="42">
        <v>0</v>
      </c>
      <c r="I507" s="42">
        <v>0</v>
      </c>
      <c r="J507" s="42">
        <v>50372.639999999999</v>
      </c>
      <c r="K507" s="44">
        <v>211250</v>
      </c>
    </row>
    <row r="508" spans="1:11" x14ac:dyDescent="0.25">
      <c r="A508" s="35" t="s">
        <v>956</v>
      </c>
      <c r="B508" s="41"/>
      <c r="C508" s="43"/>
      <c r="D508" s="43"/>
      <c r="E508" s="43"/>
      <c r="F508" s="43"/>
      <c r="G508" s="42">
        <v>24123.5</v>
      </c>
      <c r="H508" s="42">
        <v>0</v>
      </c>
      <c r="I508" s="42">
        <v>0</v>
      </c>
      <c r="J508" s="42">
        <v>6126.5</v>
      </c>
      <c r="K508" s="44">
        <v>30250</v>
      </c>
    </row>
    <row r="509" spans="1:11" x14ac:dyDescent="0.25">
      <c r="A509" s="35" t="s">
        <v>910</v>
      </c>
      <c r="B509" s="41"/>
      <c r="C509" s="43"/>
      <c r="D509" s="43"/>
      <c r="E509" s="43"/>
      <c r="F509" s="43"/>
      <c r="G509" s="42">
        <v>196715.49</v>
      </c>
      <c r="H509" s="42">
        <v>0</v>
      </c>
      <c r="I509" s="42">
        <v>0</v>
      </c>
      <c r="J509" s="42">
        <v>44784.51</v>
      </c>
      <c r="K509" s="44">
        <v>241500</v>
      </c>
    </row>
    <row r="510" spans="1:11" x14ac:dyDescent="0.25">
      <c r="A510" s="14" t="s">
        <v>92</v>
      </c>
      <c r="B510" s="34"/>
      <c r="C510" s="34"/>
      <c r="D510" s="34"/>
      <c r="E510" s="34"/>
      <c r="F510" s="34"/>
      <c r="G510" s="33">
        <v>35143.879999999997</v>
      </c>
      <c r="H510" s="33">
        <v>8381.76</v>
      </c>
      <c r="I510" s="33">
        <v>0</v>
      </c>
      <c r="J510" s="33">
        <v>6162.5</v>
      </c>
      <c r="K510" s="33">
        <v>49688.14</v>
      </c>
    </row>
    <row r="511" spans="1:11" x14ac:dyDescent="0.25">
      <c r="A511" s="35" t="s">
        <v>749</v>
      </c>
      <c r="B511" s="41"/>
      <c r="C511" s="43"/>
      <c r="D511" s="43"/>
      <c r="E511" s="43"/>
      <c r="F511" s="43"/>
      <c r="G511" s="42">
        <v>11714.63</v>
      </c>
      <c r="H511" s="42">
        <v>4190.88</v>
      </c>
      <c r="I511" s="42">
        <v>0</v>
      </c>
      <c r="J511" s="42">
        <v>3081.25</v>
      </c>
      <c r="K511" s="44">
        <v>18986.759999999998</v>
      </c>
    </row>
    <row r="512" spans="1:11" x14ac:dyDescent="0.25">
      <c r="A512" s="35" t="s">
        <v>956</v>
      </c>
      <c r="B512" s="41"/>
      <c r="C512" s="43"/>
      <c r="D512" s="43"/>
      <c r="E512" s="43"/>
      <c r="F512" s="43"/>
      <c r="G512" s="42">
        <v>11714.63</v>
      </c>
      <c r="H512" s="43"/>
      <c r="I512" s="43"/>
      <c r="J512" s="43"/>
      <c r="K512" s="44">
        <v>11714.63</v>
      </c>
    </row>
    <row r="513" spans="1:11" x14ac:dyDescent="0.25">
      <c r="A513" s="35" t="s">
        <v>913</v>
      </c>
      <c r="B513" s="41"/>
      <c r="C513" s="43"/>
      <c r="D513" s="43"/>
      <c r="E513" s="43"/>
      <c r="F513" s="43"/>
      <c r="G513" s="42">
        <v>11714.62</v>
      </c>
      <c r="H513" s="42">
        <v>4190.88</v>
      </c>
      <c r="I513" s="42">
        <v>0</v>
      </c>
      <c r="J513" s="42">
        <v>3081.25</v>
      </c>
      <c r="K513" s="44">
        <v>18986.75</v>
      </c>
    </row>
    <row r="514" spans="1:11" x14ac:dyDescent="0.25">
      <c r="A514" s="14" t="s">
        <v>103</v>
      </c>
      <c r="B514" s="34"/>
      <c r="C514" s="34"/>
      <c r="D514" s="34"/>
      <c r="E514" s="34"/>
      <c r="F514" s="34"/>
      <c r="G514" s="34"/>
      <c r="H514" s="33">
        <v>123690</v>
      </c>
      <c r="I514" s="33">
        <v>115350</v>
      </c>
      <c r="J514" s="33">
        <v>0</v>
      </c>
      <c r="K514" s="33">
        <v>239040</v>
      </c>
    </row>
    <row r="515" spans="1:11" x14ac:dyDescent="0.25">
      <c r="A515" s="35" t="s">
        <v>749</v>
      </c>
      <c r="B515" s="41"/>
      <c r="C515" s="43"/>
      <c r="D515" s="43"/>
      <c r="E515" s="43"/>
      <c r="F515" s="43"/>
      <c r="G515" s="43"/>
      <c r="H515" s="42">
        <v>61845</v>
      </c>
      <c r="I515" s="42">
        <v>57675</v>
      </c>
      <c r="J515" s="42">
        <v>0</v>
      </c>
      <c r="K515" s="44">
        <v>119520</v>
      </c>
    </row>
    <row r="516" spans="1:11" x14ac:dyDescent="0.25">
      <c r="A516" s="35" t="s">
        <v>884</v>
      </c>
      <c r="B516" s="41"/>
      <c r="C516" s="43"/>
      <c r="D516" s="43"/>
      <c r="E516" s="43"/>
      <c r="F516" s="43"/>
      <c r="G516" s="43"/>
      <c r="H516" s="42">
        <v>61845</v>
      </c>
      <c r="I516" s="42">
        <v>57675</v>
      </c>
      <c r="J516" s="42">
        <v>0</v>
      </c>
      <c r="K516" s="44">
        <v>119520</v>
      </c>
    </row>
    <row r="517" spans="1:11" x14ac:dyDescent="0.25">
      <c r="A517" s="14" t="s">
        <v>124</v>
      </c>
      <c r="B517" s="34"/>
      <c r="C517" s="34"/>
      <c r="D517" s="34"/>
      <c r="E517" s="34"/>
      <c r="F517" s="34"/>
      <c r="G517" s="33">
        <v>8500</v>
      </c>
      <c r="H517" s="33">
        <v>0</v>
      </c>
      <c r="I517" s="34"/>
      <c r="J517" s="34"/>
      <c r="K517" s="33">
        <v>8500</v>
      </c>
    </row>
    <row r="518" spans="1:11" x14ac:dyDescent="0.25">
      <c r="A518" s="35" t="s">
        <v>749</v>
      </c>
      <c r="B518" s="41"/>
      <c r="C518" s="43"/>
      <c r="D518" s="43"/>
      <c r="E518" s="43"/>
      <c r="F518" s="43"/>
      <c r="G518" s="42">
        <v>4250</v>
      </c>
      <c r="H518" s="42">
        <v>0</v>
      </c>
      <c r="I518" s="43"/>
      <c r="J518" s="43"/>
      <c r="K518" s="44">
        <v>4250</v>
      </c>
    </row>
    <row r="519" spans="1:11" x14ac:dyDescent="0.25">
      <c r="A519" s="35" t="s">
        <v>887</v>
      </c>
      <c r="B519" s="41"/>
      <c r="C519" s="43"/>
      <c r="D519" s="43"/>
      <c r="E519" s="43"/>
      <c r="F519" s="43"/>
      <c r="G519" s="42">
        <v>4250</v>
      </c>
      <c r="H519" s="42">
        <v>0</v>
      </c>
      <c r="I519" s="43"/>
      <c r="J519" s="43"/>
      <c r="K519" s="44">
        <v>4250</v>
      </c>
    </row>
    <row r="520" spans="1:11" x14ac:dyDescent="0.25">
      <c r="A520" s="14" t="s">
        <v>93</v>
      </c>
      <c r="B520" s="34"/>
      <c r="C520" s="34"/>
      <c r="D520" s="34"/>
      <c r="E520" s="34"/>
      <c r="F520" s="34"/>
      <c r="G520" s="34"/>
      <c r="H520" s="33">
        <v>72587</v>
      </c>
      <c r="I520" s="33">
        <v>0</v>
      </c>
      <c r="J520" s="33">
        <v>3925</v>
      </c>
      <c r="K520" s="33">
        <v>76512</v>
      </c>
    </row>
    <row r="521" spans="1:11" x14ac:dyDescent="0.25">
      <c r="A521" s="35" t="s">
        <v>749</v>
      </c>
      <c r="B521" s="41"/>
      <c r="C521" s="43"/>
      <c r="D521" s="43"/>
      <c r="E521" s="43"/>
      <c r="F521" s="43"/>
      <c r="G521" s="43"/>
      <c r="H521" s="42">
        <v>36293.5</v>
      </c>
      <c r="I521" s="42">
        <v>0</v>
      </c>
      <c r="J521" s="42">
        <v>1962.5</v>
      </c>
      <c r="K521" s="44">
        <v>38256</v>
      </c>
    </row>
    <row r="522" spans="1:11" x14ac:dyDescent="0.25">
      <c r="A522" s="35" t="s">
        <v>892</v>
      </c>
      <c r="B522" s="41"/>
      <c r="C522" s="43"/>
      <c r="D522" s="43"/>
      <c r="E522" s="43"/>
      <c r="F522" s="43"/>
      <c r="G522" s="43"/>
      <c r="H522" s="42">
        <v>36293.5</v>
      </c>
      <c r="I522" s="42">
        <v>0</v>
      </c>
      <c r="J522" s="42">
        <v>1962.5</v>
      </c>
      <c r="K522" s="44">
        <v>38256</v>
      </c>
    </row>
    <row r="523" spans="1:11" x14ac:dyDescent="0.25">
      <c r="A523" s="14" t="s">
        <v>110</v>
      </c>
      <c r="B523" s="34"/>
      <c r="C523" s="34"/>
      <c r="D523" s="34"/>
      <c r="E523" s="34"/>
      <c r="F523" s="34"/>
      <c r="G523" s="33">
        <v>7956</v>
      </c>
      <c r="H523" s="33">
        <v>270946</v>
      </c>
      <c r="I523" s="34"/>
      <c r="J523" s="34"/>
      <c r="K523" s="33">
        <v>278902</v>
      </c>
    </row>
    <row r="524" spans="1:11" x14ac:dyDescent="0.25">
      <c r="A524" s="35" t="s">
        <v>749</v>
      </c>
      <c r="B524" s="41"/>
      <c r="C524" s="43"/>
      <c r="D524" s="43"/>
      <c r="E524" s="43"/>
      <c r="F524" s="43"/>
      <c r="G524" s="42">
        <v>3978</v>
      </c>
      <c r="H524" s="42">
        <v>269924</v>
      </c>
      <c r="I524" s="43"/>
      <c r="J524" s="43"/>
      <c r="K524" s="44">
        <v>273902</v>
      </c>
    </row>
    <row r="525" spans="1:11" x14ac:dyDescent="0.25">
      <c r="A525" s="35" t="s">
        <v>895</v>
      </c>
      <c r="B525" s="41"/>
      <c r="C525" s="43"/>
      <c r="D525" s="43"/>
      <c r="E525" s="43"/>
      <c r="F525" s="43"/>
      <c r="G525" s="42">
        <v>3978</v>
      </c>
      <c r="H525" s="42">
        <v>1022.0000000000001</v>
      </c>
      <c r="I525" s="43"/>
      <c r="J525" s="43"/>
      <c r="K525" s="44">
        <v>5000</v>
      </c>
    </row>
    <row r="526" spans="1:11" x14ac:dyDescent="0.25">
      <c r="A526" s="14" t="s">
        <v>111</v>
      </c>
      <c r="B526" s="34"/>
      <c r="C526" s="34"/>
      <c r="D526" s="34"/>
      <c r="E526" s="34"/>
      <c r="F526" s="34"/>
      <c r="G526" s="33">
        <v>93537.62</v>
      </c>
      <c r="H526" s="33">
        <v>625305</v>
      </c>
      <c r="I526" s="34"/>
      <c r="J526" s="34"/>
      <c r="K526" s="33">
        <v>718842.62</v>
      </c>
    </row>
    <row r="527" spans="1:11" x14ac:dyDescent="0.25">
      <c r="A527" s="35" t="s">
        <v>749</v>
      </c>
      <c r="B527" s="41"/>
      <c r="C527" s="43"/>
      <c r="D527" s="43"/>
      <c r="E527" s="43"/>
      <c r="F527" s="43"/>
      <c r="G527" s="42">
        <v>46768.81</v>
      </c>
      <c r="H527" s="42">
        <v>320810.5</v>
      </c>
      <c r="I527" s="43"/>
      <c r="J527" s="43"/>
      <c r="K527" s="44">
        <v>367579.31</v>
      </c>
    </row>
    <row r="528" spans="1:11" x14ac:dyDescent="0.25">
      <c r="A528" s="35" t="s">
        <v>963</v>
      </c>
      <c r="B528" s="41"/>
      <c r="C528" s="43"/>
      <c r="D528" s="43"/>
      <c r="E528" s="43"/>
      <c r="F528" s="43"/>
      <c r="G528" s="42">
        <v>46768.81</v>
      </c>
      <c r="H528" s="42">
        <v>304494.5</v>
      </c>
      <c r="I528" s="43"/>
      <c r="J528" s="43"/>
      <c r="K528" s="44">
        <v>351263.31</v>
      </c>
    </row>
    <row r="529" spans="1:11" x14ac:dyDescent="0.25">
      <c r="A529" s="14" t="s">
        <v>94</v>
      </c>
      <c r="B529" s="34"/>
      <c r="C529" s="34"/>
      <c r="D529" s="34"/>
      <c r="E529" s="34"/>
      <c r="F529" s="34"/>
      <c r="G529" s="33">
        <v>25060</v>
      </c>
      <c r="H529" s="33">
        <v>207903.64</v>
      </c>
      <c r="I529" s="34"/>
      <c r="J529" s="33">
        <v>85523.35</v>
      </c>
      <c r="K529" s="33">
        <v>318486.99</v>
      </c>
    </row>
    <row r="530" spans="1:11" x14ac:dyDescent="0.25">
      <c r="A530" s="35" t="s">
        <v>749</v>
      </c>
      <c r="B530" s="41"/>
      <c r="C530" s="43"/>
      <c r="D530" s="43"/>
      <c r="E530" s="43"/>
      <c r="F530" s="43"/>
      <c r="G530" s="42">
        <v>12530</v>
      </c>
      <c r="H530" s="42">
        <v>103951.82</v>
      </c>
      <c r="I530" s="43"/>
      <c r="J530" s="42">
        <v>42761.68</v>
      </c>
      <c r="K530" s="44">
        <v>159243.5</v>
      </c>
    </row>
    <row r="531" spans="1:11" x14ac:dyDescent="0.25">
      <c r="A531" s="35" t="s">
        <v>902</v>
      </c>
      <c r="B531" s="41"/>
      <c r="C531" s="43"/>
      <c r="D531" s="43"/>
      <c r="E531" s="43"/>
      <c r="F531" s="43"/>
      <c r="G531" s="42">
        <v>12530</v>
      </c>
      <c r="H531" s="42">
        <v>103951.82</v>
      </c>
      <c r="I531" s="43"/>
      <c r="J531" s="42">
        <v>42761.67</v>
      </c>
      <c r="K531" s="44">
        <v>159243.49</v>
      </c>
    </row>
    <row r="532" spans="1:11" x14ac:dyDescent="0.25">
      <c r="A532" s="14" t="s">
        <v>95</v>
      </c>
      <c r="B532" s="34"/>
      <c r="C532" s="34"/>
      <c r="D532" s="34"/>
      <c r="E532" s="34"/>
      <c r="F532" s="34"/>
      <c r="G532" s="33">
        <v>26588</v>
      </c>
      <c r="H532" s="33">
        <v>0</v>
      </c>
      <c r="I532" s="34"/>
      <c r="J532" s="33">
        <v>15910.95</v>
      </c>
      <c r="K532" s="33">
        <v>42498.95</v>
      </c>
    </row>
    <row r="533" spans="1:11" x14ac:dyDescent="0.25">
      <c r="A533" s="35" t="s">
        <v>749</v>
      </c>
      <c r="B533" s="41"/>
      <c r="C533" s="43"/>
      <c r="D533" s="43"/>
      <c r="E533" s="43"/>
      <c r="F533" s="43"/>
      <c r="G533" s="42">
        <v>13294</v>
      </c>
      <c r="H533" s="42">
        <v>0</v>
      </c>
      <c r="I533" s="43"/>
      <c r="J533" s="42">
        <v>7955.15</v>
      </c>
      <c r="K533" s="44">
        <v>21249.15</v>
      </c>
    </row>
    <row r="534" spans="1:11" x14ac:dyDescent="0.25">
      <c r="A534" s="35" t="s">
        <v>908</v>
      </c>
      <c r="B534" s="41"/>
      <c r="C534" s="43"/>
      <c r="D534" s="43"/>
      <c r="E534" s="43"/>
      <c r="F534" s="43"/>
      <c r="G534" s="42">
        <v>13294</v>
      </c>
      <c r="H534" s="42">
        <v>0</v>
      </c>
      <c r="I534" s="43"/>
      <c r="J534" s="42">
        <v>7955.8</v>
      </c>
      <c r="K534" s="44">
        <v>21249.8</v>
      </c>
    </row>
    <row r="535" spans="1:11" x14ac:dyDescent="0.25">
      <c r="A535" s="14" t="s">
        <v>96</v>
      </c>
      <c r="B535" s="34"/>
      <c r="C535" s="34"/>
      <c r="D535" s="34"/>
      <c r="E535" s="34"/>
      <c r="F535" s="34"/>
      <c r="G535" s="34"/>
      <c r="H535" s="33">
        <v>134522.75999999998</v>
      </c>
      <c r="I535" s="34"/>
      <c r="J535" s="33">
        <v>16536.240000000002</v>
      </c>
      <c r="K535" s="33">
        <v>151058.99999999997</v>
      </c>
    </row>
    <row r="536" spans="1:11" x14ac:dyDescent="0.25">
      <c r="A536" s="35" t="s">
        <v>749</v>
      </c>
      <c r="B536" s="41"/>
      <c r="C536" s="43"/>
      <c r="D536" s="43"/>
      <c r="E536" s="43"/>
      <c r="F536" s="43"/>
      <c r="G536" s="43"/>
      <c r="H536" s="42">
        <v>67261.37999999999</v>
      </c>
      <c r="I536" s="43"/>
      <c r="J536" s="42">
        <v>8268.1200000000008</v>
      </c>
      <c r="K536" s="44">
        <v>75529.499999999985</v>
      </c>
    </row>
    <row r="537" spans="1:11" x14ac:dyDescent="0.25">
      <c r="A537" s="35" t="s">
        <v>910</v>
      </c>
      <c r="B537" s="41"/>
      <c r="C537" s="43"/>
      <c r="D537" s="43"/>
      <c r="E537" s="43"/>
      <c r="F537" s="43"/>
      <c r="G537" s="43"/>
      <c r="H537" s="42">
        <v>67261.37999999999</v>
      </c>
      <c r="I537" s="43"/>
      <c r="J537" s="42">
        <v>8268.1200000000008</v>
      </c>
      <c r="K537" s="44">
        <v>75529.499999999985</v>
      </c>
    </row>
    <row r="538" spans="1:11" x14ac:dyDescent="0.25">
      <c r="A538" s="14" t="s">
        <v>112</v>
      </c>
      <c r="B538" s="34"/>
      <c r="C538" s="34"/>
      <c r="D538" s="34"/>
      <c r="E538" s="34"/>
      <c r="F538" s="34"/>
      <c r="G538" s="34"/>
      <c r="H538" s="33">
        <v>90463.12</v>
      </c>
      <c r="I538" s="34"/>
      <c r="J538" s="34"/>
      <c r="K538" s="33">
        <v>90463.12</v>
      </c>
    </row>
    <row r="539" spans="1:11" x14ac:dyDescent="0.25">
      <c r="A539" s="35" t="s">
        <v>749</v>
      </c>
      <c r="B539" s="41"/>
      <c r="C539" s="43"/>
      <c r="D539" s="43"/>
      <c r="E539" s="43"/>
      <c r="F539" s="43"/>
      <c r="G539" s="43"/>
      <c r="H539" s="42">
        <v>45231.56</v>
      </c>
      <c r="I539" s="43"/>
      <c r="J539" s="43"/>
      <c r="K539" s="44">
        <v>45231.56</v>
      </c>
    </row>
    <row r="540" spans="1:11" x14ac:dyDescent="0.25">
      <c r="A540" s="35" t="s">
        <v>964</v>
      </c>
      <c r="B540" s="41"/>
      <c r="C540" s="43"/>
      <c r="D540" s="43"/>
      <c r="E540" s="43"/>
      <c r="F540" s="43"/>
      <c r="G540" s="43"/>
      <c r="H540" s="42">
        <v>45231.56</v>
      </c>
      <c r="I540" s="43"/>
      <c r="J540" s="43"/>
      <c r="K540" s="44">
        <v>45231.56</v>
      </c>
    </row>
    <row r="541" spans="1:11" x14ac:dyDescent="0.25">
      <c r="A541" s="14" t="s">
        <v>113</v>
      </c>
      <c r="B541" s="34"/>
      <c r="C541" s="34"/>
      <c r="D541" s="34"/>
      <c r="E541" s="34"/>
      <c r="F541" s="34"/>
      <c r="G541" s="34"/>
      <c r="H541" s="33">
        <v>6875</v>
      </c>
      <c r="I541" s="33">
        <v>0</v>
      </c>
      <c r="J541" s="33">
        <v>0</v>
      </c>
      <c r="K541" s="33">
        <v>6875</v>
      </c>
    </row>
    <row r="542" spans="1:11" x14ac:dyDescent="0.25">
      <c r="A542" s="35" t="s">
        <v>749</v>
      </c>
      <c r="B542" s="41"/>
      <c r="C542" s="43"/>
      <c r="D542" s="43"/>
      <c r="E542" s="43"/>
      <c r="F542" s="43"/>
      <c r="G542" s="43"/>
      <c r="H542" s="42">
        <v>1718.75</v>
      </c>
      <c r="I542" s="42">
        <v>0</v>
      </c>
      <c r="J542" s="42">
        <v>0</v>
      </c>
      <c r="K542" s="44">
        <v>1718.75</v>
      </c>
    </row>
    <row r="543" spans="1:11" x14ac:dyDescent="0.25">
      <c r="A543" s="35" t="s">
        <v>965</v>
      </c>
      <c r="B543" s="41"/>
      <c r="C543" s="43"/>
      <c r="D543" s="43"/>
      <c r="E543" s="43"/>
      <c r="F543" s="43"/>
      <c r="G543" s="43"/>
      <c r="H543" s="42">
        <v>5156.25</v>
      </c>
      <c r="I543" s="42">
        <v>0</v>
      </c>
      <c r="J543" s="42">
        <v>0</v>
      </c>
      <c r="K543" s="44">
        <v>5156.25</v>
      </c>
    </row>
    <row r="544" spans="1:11" x14ac:dyDescent="0.25">
      <c r="A544" s="14" t="s">
        <v>97</v>
      </c>
      <c r="B544" s="34"/>
      <c r="C544" s="34"/>
      <c r="D544" s="34"/>
      <c r="E544" s="34"/>
      <c r="F544" s="34"/>
      <c r="G544" s="34"/>
      <c r="H544" s="34"/>
      <c r="I544" s="33">
        <v>684026</v>
      </c>
      <c r="J544" s="33">
        <v>-0.5</v>
      </c>
      <c r="K544" s="33">
        <v>684025.5</v>
      </c>
    </row>
    <row r="545" spans="1:11" x14ac:dyDescent="0.25">
      <c r="A545" s="35" t="s">
        <v>749</v>
      </c>
      <c r="B545" s="41"/>
      <c r="C545" s="43"/>
      <c r="D545" s="43"/>
      <c r="E545" s="43"/>
      <c r="F545" s="43"/>
      <c r="G545" s="43"/>
      <c r="H545" s="43"/>
      <c r="I545" s="42">
        <v>342012.99</v>
      </c>
      <c r="J545" s="42">
        <v>-0.25</v>
      </c>
      <c r="K545" s="44">
        <v>342012.74</v>
      </c>
    </row>
    <row r="546" spans="1:11" x14ac:dyDescent="0.25">
      <c r="A546" s="35" t="s">
        <v>966</v>
      </c>
      <c r="B546" s="41"/>
      <c r="C546" s="43"/>
      <c r="D546" s="43"/>
      <c r="E546" s="43"/>
      <c r="F546" s="43"/>
      <c r="G546" s="43"/>
      <c r="H546" s="43"/>
      <c r="I546" s="42">
        <v>342013.00999999995</v>
      </c>
      <c r="J546" s="42">
        <v>-0.25</v>
      </c>
      <c r="K546" s="44">
        <v>342012.75999999995</v>
      </c>
    </row>
    <row r="547" spans="1:11" x14ac:dyDescent="0.25">
      <c r="A547" s="14" t="s">
        <v>114</v>
      </c>
      <c r="B547" s="34"/>
      <c r="C547" s="34"/>
      <c r="D547" s="34"/>
      <c r="E547" s="34"/>
      <c r="F547" s="34"/>
      <c r="G547" s="34"/>
      <c r="H547" s="33">
        <v>158240</v>
      </c>
      <c r="I547" s="33">
        <v>0</v>
      </c>
      <c r="J547" s="34"/>
      <c r="K547" s="33">
        <v>158240</v>
      </c>
    </row>
    <row r="548" spans="1:11" x14ac:dyDescent="0.25">
      <c r="A548" s="35" t="s">
        <v>749</v>
      </c>
      <c r="B548" s="41"/>
      <c r="C548" s="43"/>
      <c r="D548" s="43"/>
      <c r="E548" s="43"/>
      <c r="F548" s="43"/>
      <c r="G548" s="43"/>
      <c r="H548" s="42">
        <v>76776.25</v>
      </c>
      <c r="I548" s="42">
        <v>0</v>
      </c>
      <c r="J548" s="43"/>
      <c r="K548" s="44">
        <v>76776.25</v>
      </c>
    </row>
    <row r="549" spans="1:11" x14ac:dyDescent="0.25">
      <c r="A549" s="35" t="s">
        <v>966</v>
      </c>
      <c r="B549" s="41"/>
      <c r="C549" s="43"/>
      <c r="D549" s="43"/>
      <c r="E549" s="43"/>
      <c r="F549" s="43"/>
      <c r="G549" s="43"/>
      <c r="H549" s="42">
        <v>81463.75</v>
      </c>
      <c r="I549" s="42">
        <v>0</v>
      </c>
      <c r="J549" s="43"/>
      <c r="K549" s="44">
        <v>81463.75</v>
      </c>
    </row>
    <row r="550" spans="1:11" x14ac:dyDescent="0.25">
      <c r="A550" s="14" t="s">
        <v>104</v>
      </c>
      <c r="B550" s="34"/>
      <c r="C550" s="34"/>
      <c r="D550" s="34"/>
      <c r="E550" s="34"/>
      <c r="F550" s="34"/>
      <c r="G550" s="34"/>
      <c r="H550" s="34"/>
      <c r="I550" s="33">
        <v>80752</v>
      </c>
      <c r="J550" s="34"/>
      <c r="K550" s="33">
        <v>80752</v>
      </c>
    </row>
    <row r="551" spans="1:11" x14ac:dyDescent="0.25">
      <c r="A551" s="35" t="s">
        <v>749</v>
      </c>
      <c r="B551" s="41"/>
      <c r="C551" s="43"/>
      <c r="D551" s="43"/>
      <c r="E551" s="43"/>
      <c r="F551" s="43"/>
      <c r="G551" s="43"/>
      <c r="H551" s="43"/>
      <c r="I551" s="42">
        <v>40376</v>
      </c>
      <c r="J551" s="43"/>
      <c r="K551" s="44">
        <v>40376</v>
      </c>
    </row>
    <row r="552" spans="1:11" x14ac:dyDescent="0.25">
      <c r="A552" s="35" t="s">
        <v>967</v>
      </c>
      <c r="B552" s="41"/>
      <c r="C552" s="43"/>
      <c r="D552" s="43"/>
      <c r="E552" s="43"/>
      <c r="F552" s="43"/>
      <c r="G552" s="43"/>
      <c r="H552" s="43"/>
      <c r="I552" s="42">
        <v>40376</v>
      </c>
      <c r="J552" s="43"/>
      <c r="K552" s="44">
        <v>40376</v>
      </c>
    </row>
    <row r="553" spans="1:11" x14ac:dyDescent="0.25">
      <c r="A553" s="14" t="s">
        <v>115</v>
      </c>
      <c r="B553" s="34"/>
      <c r="C553" s="34"/>
      <c r="D553" s="34"/>
      <c r="E553" s="34"/>
      <c r="F553" s="34"/>
      <c r="G553" s="34"/>
      <c r="H553" s="33">
        <v>14880</v>
      </c>
      <c r="I553" s="33">
        <v>0</v>
      </c>
      <c r="J553" s="34"/>
      <c r="K553" s="33">
        <v>14880</v>
      </c>
    </row>
    <row r="554" spans="1:11" x14ac:dyDescent="0.25">
      <c r="A554" s="35" t="s">
        <v>749</v>
      </c>
      <c r="B554" s="41"/>
      <c r="C554" s="43"/>
      <c r="D554" s="43"/>
      <c r="E554" s="43"/>
      <c r="F554" s="43"/>
      <c r="G554" s="43"/>
      <c r="H554" s="42">
        <v>3720</v>
      </c>
      <c r="I554" s="42">
        <v>0</v>
      </c>
      <c r="J554" s="43"/>
      <c r="K554" s="44">
        <v>3720</v>
      </c>
    </row>
    <row r="555" spans="1:11" x14ac:dyDescent="0.25">
      <c r="A555" s="35" t="s">
        <v>968</v>
      </c>
      <c r="B555" s="41"/>
      <c r="C555" s="43"/>
      <c r="D555" s="43"/>
      <c r="E555" s="43"/>
      <c r="F555" s="43"/>
      <c r="G555" s="43"/>
      <c r="H555" s="42">
        <v>11160</v>
      </c>
      <c r="I555" s="42">
        <v>0</v>
      </c>
      <c r="J555" s="43"/>
      <c r="K555" s="44">
        <v>11160</v>
      </c>
    </row>
    <row r="556" spans="1:11" x14ac:dyDescent="0.25">
      <c r="A556" s="14" t="s">
        <v>105</v>
      </c>
      <c r="B556" s="34"/>
      <c r="C556" s="34"/>
      <c r="D556" s="34"/>
      <c r="E556" s="34"/>
      <c r="F556" s="34"/>
      <c r="G556" s="34"/>
      <c r="H556" s="34"/>
      <c r="I556" s="33">
        <v>298476</v>
      </c>
      <c r="J556" s="34"/>
      <c r="K556" s="33">
        <v>298476</v>
      </c>
    </row>
    <row r="557" spans="1:11" x14ac:dyDescent="0.25">
      <c r="A557" s="35" t="s">
        <v>749</v>
      </c>
      <c r="B557" s="41"/>
      <c r="C557" s="43"/>
      <c r="D557" s="43"/>
      <c r="E557" s="43"/>
      <c r="F557" s="43"/>
      <c r="G557" s="43"/>
      <c r="H557" s="43"/>
      <c r="I557" s="42">
        <v>149238</v>
      </c>
      <c r="J557" s="43"/>
      <c r="K557" s="44">
        <v>149238</v>
      </c>
    </row>
    <row r="558" spans="1:11" x14ac:dyDescent="0.25">
      <c r="A558" s="35" t="s">
        <v>969</v>
      </c>
      <c r="B558" s="41"/>
      <c r="C558" s="43"/>
      <c r="D558" s="43"/>
      <c r="E558" s="43"/>
      <c r="F558" s="43"/>
      <c r="G558" s="43"/>
      <c r="H558" s="43"/>
      <c r="I558" s="42">
        <v>149238</v>
      </c>
      <c r="J558" s="43"/>
      <c r="K558" s="44">
        <v>149238</v>
      </c>
    </row>
    <row r="559" spans="1:11" x14ac:dyDescent="0.25">
      <c r="A559" s="14" t="s">
        <v>98</v>
      </c>
      <c r="B559" s="34"/>
      <c r="C559" s="34"/>
      <c r="D559" s="34"/>
      <c r="E559" s="34"/>
      <c r="F559" s="34"/>
      <c r="G559" s="34"/>
      <c r="H559" s="34"/>
      <c r="I559" s="33">
        <v>205462</v>
      </c>
      <c r="J559" s="33">
        <v>0.04</v>
      </c>
      <c r="K559" s="33">
        <v>205462.03999999998</v>
      </c>
    </row>
    <row r="560" spans="1:11" x14ac:dyDescent="0.25">
      <c r="A560" s="35" t="s">
        <v>749</v>
      </c>
      <c r="B560" s="41"/>
      <c r="C560" s="43"/>
      <c r="D560" s="43"/>
      <c r="E560" s="43"/>
      <c r="F560" s="43"/>
      <c r="G560" s="43"/>
      <c r="H560" s="43"/>
      <c r="I560" s="42">
        <v>86294.04</v>
      </c>
      <c r="J560" s="43"/>
      <c r="K560" s="44">
        <v>86294.04</v>
      </c>
    </row>
    <row r="561" spans="1:11" x14ac:dyDescent="0.25">
      <c r="A561" s="35" t="s">
        <v>970</v>
      </c>
      <c r="B561" s="41"/>
      <c r="C561" s="43"/>
      <c r="D561" s="43"/>
      <c r="E561" s="43"/>
      <c r="F561" s="43"/>
      <c r="G561" s="43"/>
      <c r="H561" s="43"/>
      <c r="I561" s="42">
        <v>16436.96</v>
      </c>
      <c r="J561" s="42">
        <v>0.04</v>
      </c>
      <c r="K561" s="44">
        <v>16437</v>
      </c>
    </row>
    <row r="562" spans="1:11" x14ac:dyDescent="0.25">
      <c r="A562" s="35" t="s">
        <v>971</v>
      </c>
      <c r="B562" s="41"/>
      <c r="C562" s="43"/>
      <c r="D562" s="43"/>
      <c r="E562" s="43"/>
      <c r="F562" s="43"/>
      <c r="G562" s="43"/>
      <c r="H562" s="43"/>
      <c r="I562" s="42">
        <v>102731</v>
      </c>
      <c r="J562" s="43"/>
      <c r="K562" s="44">
        <v>102731</v>
      </c>
    </row>
    <row r="563" spans="1:11" x14ac:dyDescent="0.25">
      <c r="A563" s="14" t="s">
        <v>116</v>
      </c>
      <c r="B563" s="34"/>
      <c r="C563" s="34"/>
      <c r="D563" s="34"/>
      <c r="E563" s="34"/>
      <c r="F563" s="34"/>
      <c r="G563" s="34"/>
      <c r="H563" s="33">
        <v>9375</v>
      </c>
      <c r="I563" s="33">
        <v>0</v>
      </c>
      <c r="J563" s="33">
        <v>0</v>
      </c>
      <c r="K563" s="33">
        <v>9375</v>
      </c>
    </row>
    <row r="564" spans="1:11" x14ac:dyDescent="0.25">
      <c r="A564" s="35" t="s">
        <v>749</v>
      </c>
      <c r="B564" s="41"/>
      <c r="C564" s="43"/>
      <c r="D564" s="43"/>
      <c r="E564" s="43"/>
      <c r="F564" s="43"/>
      <c r="G564" s="43"/>
      <c r="H564" s="42">
        <v>2343.75</v>
      </c>
      <c r="I564" s="42">
        <v>0</v>
      </c>
      <c r="J564" s="42">
        <v>0</v>
      </c>
      <c r="K564" s="44">
        <v>2343.75</v>
      </c>
    </row>
    <row r="565" spans="1:11" x14ac:dyDescent="0.25">
      <c r="A565" s="35" t="s">
        <v>972</v>
      </c>
      <c r="B565" s="41"/>
      <c r="C565" s="43"/>
      <c r="D565" s="43"/>
      <c r="E565" s="43"/>
      <c r="F565" s="43"/>
      <c r="G565" s="43"/>
      <c r="H565" s="42">
        <v>7031.25</v>
      </c>
      <c r="I565" s="42">
        <v>0</v>
      </c>
      <c r="J565" s="42">
        <v>0</v>
      </c>
      <c r="K565" s="44">
        <v>7031.25</v>
      </c>
    </row>
    <row r="566" spans="1:11" x14ac:dyDescent="0.25">
      <c r="A566" s="14" t="s">
        <v>117</v>
      </c>
      <c r="B566" s="34"/>
      <c r="C566" s="34"/>
      <c r="D566" s="34"/>
      <c r="E566" s="34"/>
      <c r="F566" s="34"/>
      <c r="G566" s="34"/>
      <c r="H566" s="33">
        <v>9375</v>
      </c>
      <c r="I566" s="33">
        <v>0</v>
      </c>
      <c r="J566" s="33">
        <v>0</v>
      </c>
      <c r="K566" s="33">
        <v>9375</v>
      </c>
    </row>
    <row r="567" spans="1:11" x14ac:dyDescent="0.25">
      <c r="A567" s="35" t="s">
        <v>749</v>
      </c>
      <c r="B567" s="41"/>
      <c r="C567" s="43"/>
      <c r="D567" s="43"/>
      <c r="E567" s="43"/>
      <c r="F567" s="43"/>
      <c r="G567" s="43"/>
      <c r="H567" s="42">
        <v>2343.75</v>
      </c>
      <c r="I567" s="42">
        <v>0</v>
      </c>
      <c r="J567" s="42">
        <v>0</v>
      </c>
      <c r="K567" s="44">
        <v>2343.75</v>
      </c>
    </row>
    <row r="568" spans="1:11" x14ac:dyDescent="0.25">
      <c r="A568" s="35" t="s">
        <v>971</v>
      </c>
      <c r="B568" s="41"/>
      <c r="C568" s="43"/>
      <c r="D568" s="43"/>
      <c r="E568" s="43"/>
      <c r="F568" s="43"/>
      <c r="G568" s="43"/>
      <c r="H568" s="42">
        <v>7031.25</v>
      </c>
      <c r="I568" s="42">
        <v>0</v>
      </c>
      <c r="J568" s="42">
        <v>0</v>
      </c>
      <c r="K568" s="44">
        <v>7031.25</v>
      </c>
    </row>
    <row r="569" spans="1:11" x14ac:dyDescent="0.25">
      <c r="A569" s="14" t="s">
        <v>118</v>
      </c>
      <c r="B569" s="34"/>
      <c r="C569" s="34"/>
      <c r="D569" s="34"/>
      <c r="E569" s="34"/>
      <c r="F569" s="34"/>
      <c r="G569" s="34"/>
      <c r="H569" s="33">
        <v>7920</v>
      </c>
      <c r="I569" s="33">
        <v>0</v>
      </c>
      <c r="J569" s="34"/>
      <c r="K569" s="33">
        <v>7920</v>
      </c>
    </row>
    <row r="570" spans="1:11" x14ac:dyDescent="0.25">
      <c r="A570" s="35" t="s">
        <v>749</v>
      </c>
      <c r="B570" s="41"/>
      <c r="C570" s="43"/>
      <c r="D570" s="43"/>
      <c r="E570" s="43"/>
      <c r="F570" s="43"/>
      <c r="G570" s="43"/>
      <c r="H570" s="42">
        <v>1980</v>
      </c>
      <c r="I570" s="42">
        <v>0</v>
      </c>
      <c r="J570" s="43"/>
      <c r="K570" s="44">
        <v>1980</v>
      </c>
    </row>
    <row r="571" spans="1:11" x14ac:dyDescent="0.25">
      <c r="A571" s="35" t="s">
        <v>973</v>
      </c>
      <c r="B571" s="41"/>
      <c r="C571" s="43"/>
      <c r="D571" s="43"/>
      <c r="E571" s="43"/>
      <c r="F571" s="43"/>
      <c r="G571" s="43"/>
      <c r="H571" s="42">
        <v>5940</v>
      </c>
      <c r="I571" s="42">
        <v>0</v>
      </c>
      <c r="J571" s="43"/>
      <c r="K571" s="44">
        <v>5940</v>
      </c>
    </row>
    <row r="572" spans="1:11" hidden="1" x14ac:dyDescent="0.25">
      <c r="A572" s="14" t="s">
        <v>19</v>
      </c>
      <c r="B572" s="34"/>
      <c r="C572" s="34"/>
      <c r="D572" s="34"/>
      <c r="E572" s="34"/>
      <c r="F572" s="33">
        <v>7.1054273576010019E-15</v>
      </c>
      <c r="G572" s="34"/>
      <c r="H572" s="34"/>
      <c r="I572" s="34"/>
      <c r="J572" s="34"/>
      <c r="K572" s="33">
        <v>7.1054273576010019E-15</v>
      </c>
    </row>
    <row r="573" spans="1:11" hidden="1" x14ac:dyDescent="0.25">
      <c r="A573" s="35" t="s">
        <v>787</v>
      </c>
      <c r="B573" s="41"/>
      <c r="C573" s="43"/>
      <c r="D573" s="43"/>
      <c r="E573" s="43"/>
      <c r="F573" s="42">
        <v>7.1054273576010019E-15</v>
      </c>
      <c r="G573" s="43"/>
      <c r="H573" s="43"/>
      <c r="I573" s="43"/>
      <c r="J573" s="43"/>
      <c r="K573" s="44">
        <v>7.1054273576010019E-15</v>
      </c>
    </row>
    <row r="574" spans="1:11" hidden="1" x14ac:dyDescent="0.25">
      <c r="A574" s="14" t="s">
        <v>125</v>
      </c>
      <c r="B574" s="34"/>
      <c r="C574" s="34"/>
      <c r="D574" s="34"/>
      <c r="E574" s="34"/>
      <c r="F574" s="34"/>
      <c r="G574" s="33">
        <v>-9.0949470177292824E-13</v>
      </c>
      <c r="H574" s="34"/>
      <c r="I574" s="34"/>
      <c r="J574" s="34"/>
      <c r="K574" s="33">
        <v>-9.0949470177292824E-13</v>
      </c>
    </row>
    <row r="575" spans="1:11" hidden="1" x14ac:dyDescent="0.25">
      <c r="A575" s="35" t="s">
        <v>974</v>
      </c>
      <c r="B575" s="41"/>
      <c r="C575" s="43"/>
      <c r="D575" s="43"/>
      <c r="E575" s="43"/>
      <c r="F575" s="43"/>
      <c r="G575" s="42">
        <v>-9.0949470177292824E-13</v>
      </c>
      <c r="H575" s="43"/>
      <c r="I575" s="43"/>
      <c r="J575" s="43"/>
      <c r="K575" s="44">
        <v>-9.0949470177292824E-13</v>
      </c>
    </row>
    <row r="576" spans="1:11" hidden="1" x14ac:dyDescent="0.25">
      <c r="A576" s="14" t="s">
        <v>18</v>
      </c>
      <c r="B576" s="34"/>
      <c r="C576" s="34"/>
      <c r="D576" s="34"/>
      <c r="E576" s="34"/>
      <c r="F576" s="34"/>
      <c r="G576" s="34"/>
      <c r="H576" s="33">
        <v>2.2737367544323206E-13</v>
      </c>
      <c r="I576" s="34"/>
      <c r="J576" s="34"/>
      <c r="K576" s="33">
        <v>2.2737367544323206E-13</v>
      </c>
    </row>
    <row r="577" spans="1:11" hidden="1" x14ac:dyDescent="0.25">
      <c r="A577" s="35" t="s">
        <v>809</v>
      </c>
      <c r="B577" s="41"/>
      <c r="C577" s="43"/>
      <c r="D577" s="43"/>
      <c r="E577" s="43"/>
      <c r="F577" s="43"/>
      <c r="G577" s="43"/>
      <c r="H577" s="42">
        <v>2.2737367544323206E-13</v>
      </c>
      <c r="I577" s="43"/>
      <c r="J577" s="43"/>
      <c r="K577" s="44">
        <v>2.2737367544323206E-13</v>
      </c>
    </row>
    <row r="578" spans="1:11" x14ac:dyDescent="0.25">
      <c r="A578" s="14" t="s">
        <v>201</v>
      </c>
      <c r="B578" s="33">
        <v>-29504.750000000007</v>
      </c>
      <c r="C578" s="34"/>
      <c r="D578" s="34"/>
      <c r="E578" s="34"/>
      <c r="F578" s="34"/>
      <c r="G578" s="34"/>
      <c r="H578" s="34"/>
      <c r="I578" s="34"/>
      <c r="J578" s="34"/>
      <c r="K578" s="33">
        <v>-29504.750000000007</v>
      </c>
    </row>
    <row r="579" spans="1:11" x14ac:dyDescent="0.25">
      <c r="A579" s="35" t="s">
        <v>786</v>
      </c>
      <c r="B579" s="45">
        <v>23875</v>
      </c>
      <c r="C579" s="43"/>
      <c r="D579" s="43"/>
      <c r="E579" s="43"/>
      <c r="F579" s="43"/>
      <c r="G579" s="43"/>
      <c r="H579" s="43"/>
      <c r="I579" s="43"/>
      <c r="J579" s="43"/>
      <c r="K579" s="44">
        <v>23875</v>
      </c>
    </row>
    <row r="580" spans="1:11" x14ac:dyDescent="0.25">
      <c r="A580" s="35" t="s">
        <v>975</v>
      </c>
      <c r="B580" s="45">
        <v>-53379.750000000007</v>
      </c>
      <c r="C580" s="43"/>
      <c r="D580" s="43"/>
      <c r="E580" s="43"/>
      <c r="F580" s="43"/>
      <c r="G580" s="43"/>
      <c r="H580" s="43"/>
      <c r="I580" s="43"/>
      <c r="J580" s="43"/>
      <c r="K580" s="44">
        <v>-53379.750000000007</v>
      </c>
    </row>
    <row r="581" spans="1:11" x14ac:dyDescent="0.25">
      <c r="A581" s="14" t="s">
        <v>202</v>
      </c>
      <c r="B581" s="33">
        <v>-71111.22</v>
      </c>
      <c r="C581" s="34"/>
      <c r="D581" s="34"/>
      <c r="E581" s="34"/>
      <c r="F581" s="34"/>
      <c r="G581" s="34"/>
      <c r="H581" s="34"/>
      <c r="I581" s="34"/>
      <c r="J581" s="34"/>
      <c r="K581" s="33">
        <v>-71111.22</v>
      </c>
    </row>
    <row r="582" spans="1:11" x14ac:dyDescent="0.25">
      <c r="A582" s="35" t="s">
        <v>786</v>
      </c>
      <c r="B582" s="45">
        <v>86788</v>
      </c>
      <c r="C582" s="43"/>
      <c r="D582" s="43"/>
      <c r="E582" s="43"/>
      <c r="F582" s="43"/>
      <c r="G582" s="43"/>
      <c r="H582" s="43"/>
      <c r="I582" s="43"/>
      <c r="J582" s="43"/>
      <c r="K582" s="44">
        <v>86788</v>
      </c>
    </row>
    <row r="583" spans="1:11" x14ac:dyDescent="0.25">
      <c r="A583" s="35" t="s">
        <v>975</v>
      </c>
      <c r="B583" s="45">
        <v>-196110.21</v>
      </c>
      <c r="C583" s="43"/>
      <c r="D583" s="43"/>
      <c r="E583" s="43"/>
      <c r="F583" s="43"/>
      <c r="G583" s="43"/>
      <c r="H583" s="43"/>
      <c r="I583" s="43"/>
      <c r="J583" s="43"/>
      <c r="K583" s="44">
        <v>-196110.21</v>
      </c>
    </row>
    <row r="584" spans="1:11" x14ac:dyDescent="0.25">
      <c r="A584" s="35" t="s">
        <v>906</v>
      </c>
      <c r="B584" s="45">
        <v>38210.99</v>
      </c>
      <c r="C584" s="43"/>
      <c r="D584" s="43"/>
      <c r="E584" s="43"/>
      <c r="F584" s="43"/>
      <c r="G584" s="43"/>
      <c r="H584" s="43"/>
      <c r="I584" s="43"/>
      <c r="J584" s="43"/>
      <c r="K584" s="44">
        <v>38210.99</v>
      </c>
    </row>
    <row r="585" spans="1:11" x14ac:dyDescent="0.25">
      <c r="A585" s="14" t="s">
        <v>183</v>
      </c>
      <c r="B585" s="34"/>
      <c r="C585" s="33">
        <v>4401</v>
      </c>
      <c r="D585" s="34"/>
      <c r="E585" s="34"/>
      <c r="F585" s="34"/>
      <c r="G585" s="34"/>
      <c r="H585" s="34"/>
      <c r="I585" s="34"/>
      <c r="J585" s="34"/>
      <c r="K585" s="33">
        <v>4401</v>
      </c>
    </row>
    <row r="586" spans="1:11" x14ac:dyDescent="0.25">
      <c r="A586" s="35" t="s">
        <v>749</v>
      </c>
      <c r="B586" s="41"/>
      <c r="C586" s="42">
        <v>4401</v>
      </c>
      <c r="D586" s="43"/>
      <c r="E586" s="43"/>
      <c r="F586" s="43"/>
      <c r="G586" s="43"/>
      <c r="H586" s="43"/>
      <c r="I586" s="43"/>
      <c r="J586" s="43"/>
      <c r="K586" s="44">
        <v>4401</v>
      </c>
    </row>
    <row r="587" spans="1:11" x14ac:dyDescent="0.25">
      <c r="A587" s="35" t="s">
        <v>975</v>
      </c>
      <c r="B587" s="41"/>
      <c r="C587" s="42">
        <v>-2.2737367544323206E-13</v>
      </c>
      <c r="D587" s="43"/>
      <c r="E587" s="43"/>
      <c r="F587" s="43"/>
      <c r="G587" s="43"/>
      <c r="H587" s="43"/>
      <c r="I587" s="43"/>
      <c r="J587" s="43"/>
      <c r="K587" s="44">
        <v>-2.2737367544323206E-13</v>
      </c>
    </row>
    <row r="588" spans="1:11" x14ac:dyDescent="0.25">
      <c r="A588" s="14" t="s">
        <v>162</v>
      </c>
      <c r="B588" s="34"/>
      <c r="C588" s="33">
        <v>92.97999999999999</v>
      </c>
      <c r="D588" s="33">
        <v>44803.040000000008</v>
      </c>
      <c r="E588" s="34"/>
      <c r="F588" s="34"/>
      <c r="G588" s="34"/>
      <c r="H588" s="34"/>
      <c r="I588" s="34"/>
      <c r="J588" s="34"/>
      <c r="K588" s="33">
        <v>44896.020000000011</v>
      </c>
    </row>
    <row r="589" spans="1:11" x14ac:dyDescent="0.25">
      <c r="A589" s="35" t="s">
        <v>749</v>
      </c>
      <c r="B589" s="41"/>
      <c r="C589" s="43"/>
      <c r="D589" s="42">
        <v>29548.18</v>
      </c>
      <c r="E589" s="43"/>
      <c r="F589" s="43"/>
      <c r="G589" s="43"/>
      <c r="H589" s="43"/>
      <c r="I589" s="43"/>
      <c r="J589" s="43"/>
      <c r="K589" s="44">
        <v>29548.18</v>
      </c>
    </row>
    <row r="590" spans="1:11" x14ac:dyDescent="0.25">
      <c r="A590" s="35" t="s">
        <v>975</v>
      </c>
      <c r="B590" s="41"/>
      <c r="C590" s="42">
        <v>92.97999999999999</v>
      </c>
      <c r="D590" s="42">
        <v>-92.979999999996835</v>
      </c>
      <c r="E590" s="43"/>
      <c r="F590" s="43"/>
      <c r="G590" s="43"/>
      <c r="H590" s="43"/>
      <c r="I590" s="43"/>
      <c r="J590" s="43"/>
      <c r="K590" s="44">
        <v>3.1548097467748448E-12</v>
      </c>
    </row>
    <row r="591" spans="1:11" x14ac:dyDescent="0.25">
      <c r="A591" s="35" t="s">
        <v>906</v>
      </c>
      <c r="B591" s="41"/>
      <c r="C591" s="43"/>
      <c r="D591" s="42">
        <v>15347.84</v>
      </c>
      <c r="E591" s="43"/>
      <c r="F591" s="43"/>
      <c r="G591" s="43"/>
      <c r="H591" s="43"/>
      <c r="I591" s="43"/>
      <c r="J591" s="43"/>
      <c r="K591" s="44">
        <v>15347.84</v>
      </c>
    </row>
    <row r="592" spans="1:11" x14ac:dyDescent="0.25">
      <c r="A592" s="14" t="s">
        <v>163</v>
      </c>
      <c r="B592" s="34"/>
      <c r="C592" s="33">
        <v>234.06</v>
      </c>
      <c r="D592" s="33">
        <v>27170.459999999995</v>
      </c>
      <c r="E592" s="34"/>
      <c r="F592" s="34"/>
      <c r="G592" s="34"/>
      <c r="H592" s="34"/>
      <c r="I592" s="34"/>
      <c r="J592" s="34"/>
      <c r="K592" s="33">
        <v>27404.519999999997</v>
      </c>
    </row>
    <row r="593" spans="1:11" x14ac:dyDescent="0.25">
      <c r="A593" s="35" t="s">
        <v>749</v>
      </c>
      <c r="B593" s="41"/>
      <c r="C593" s="43"/>
      <c r="D593" s="42">
        <v>27404.52</v>
      </c>
      <c r="E593" s="43"/>
      <c r="F593" s="43"/>
      <c r="G593" s="43"/>
      <c r="H593" s="43"/>
      <c r="I593" s="43"/>
      <c r="J593" s="43"/>
      <c r="K593" s="44">
        <v>27404.52</v>
      </c>
    </row>
    <row r="594" spans="1:11" x14ac:dyDescent="0.25">
      <c r="A594" s="35" t="s">
        <v>975</v>
      </c>
      <c r="B594" s="41"/>
      <c r="C594" s="42">
        <v>234.06</v>
      </c>
      <c r="D594" s="42">
        <v>-234.06000000000358</v>
      </c>
      <c r="E594" s="43"/>
      <c r="F594" s="43"/>
      <c r="G594" s="43"/>
      <c r="H594" s="43"/>
      <c r="I594" s="43"/>
      <c r="J594" s="43"/>
      <c r="K594" s="44">
        <v>-3.5811353882309049E-12</v>
      </c>
    </row>
    <row r="595" spans="1:11" x14ac:dyDescent="0.25">
      <c r="A595" s="14" t="s">
        <v>164</v>
      </c>
      <c r="B595" s="34"/>
      <c r="C595" s="33">
        <v>139.6</v>
      </c>
      <c r="D595" s="33">
        <v>77699.399999999994</v>
      </c>
      <c r="E595" s="34"/>
      <c r="F595" s="34"/>
      <c r="G595" s="34"/>
      <c r="H595" s="34"/>
      <c r="I595" s="34"/>
      <c r="J595" s="34"/>
      <c r="K595" s="33">
        <v>77839</v>
      </c>
    </row>
    <row r="596" spans="1:11" x14ac:dyDescent="0.25">
      <c r="A596" s="35" t="s">
        <v>749</v>
      </c>
      <c r="B596" s="41"/>
      <c r="C596" s="43"/>
      <c r="D596" s="42">
        <v>50891</v>
      </c>
      <c r="E596" s="43"/>
      <c r="F596" s="43"/>
      <c r="G596" s="43"/>
      <c r="H596" s="43"/>
      <c r="I596" s="43"/>
      <c r="J596" s="43"/>
      <c r="K596" s="44">
        <v>50891</v>
      </c>
    </row>
    <row r="597" spans="1:11" x14ac:dyDescent="0.25">
      <c r="A597" s="35" t="s">
        <v>975</v>
      </c>
      <c r="B597" s="41"/>
      <c r="C597" s="42">
        <v>139.6</v>
      </c>
      <c r="D597" s="42">
        <v>-139.60000000000019</v>
      </c>
      <c r="E597" s="43"/>
      <c r="F597" s="43"/>
      <c r="G597" s="43"/>
      <c r="H597" s="43"/>
      <c r="I597" s="43"/>
      <c r="J597" s="43"/>
      <c r="K597" s="44">
        <v>-1.9895196601282805E-13</v>
      </c>
    </row>
    <row r="598" spans="1:11" x14ac:dyDescent="0.25">
      <c r="A598" s="35" t="s">
        <v>906</v>
      </c>
      <c r="B598" s="41"/>
      <c r="C598" s="43"/>
      <c r="D598" s="42">
        <v>26948</v>
      </c>
      <c r="E598" s="43"/>
      <c r="F598" s="43"/>
      <c r="G598" s="43"/>
      <c r="H598" s="43"/>
      <c r="I598" s="43"/>
      <c r="J598" s="43"/>
      <c r="K598" s="44">
        <v>26948</v>
      </c>
    </row>
    <row r="599" spans="1:11" x14ac:dyDescent="0.25">
      <c r="A599" s="14" t="s">
        <v>146</v>
      </c>
      <c r="B599" s="34"/>
      <c r="C599" s="34"/>
      <c r="D599" s="34"/>
      <c r="E599" s="33">
        <v>43765</v>
      </c>
      <c r="F599" s="34"/>
      <c r="G599" s="34"/>
      <c r="H599" s="34"/>
      <c r="I599" s="34"/>
      <c r="J599" s="34"/>
      <c r="K599" s="33">
        <v>43765</v>
      </c>
    </row>
    <row r="600" spans="1:11" x14ac:dyDescent="0.25">
      <c r="A600" s="35" t="s">
        <v>749</v>
      </c>
      <c r="B600" s="41"/>
      <c r="C600" s="43"/>
      <c r="D600" s="43"/>
      <c r="E600" s="42">
        <v>43765</v>
      </c>
      <c r="F600" s="43"/>
      <c r="G600" s="43"/>
      <c r="H600" s="43"/>
      <c r="I600" s="43"/>
      <c r="J600" s="43"/>
      <c r="K600" s="44">
        <v>43765</v>
      </c>
    </row>
    <row r="601" spans="1:11" x14ac:dyDescent="0.25">
      <c r="A601" s="14" t="s">
        <v>147</v>
      </c>
      <c r="B601" s="34"/>
      <c r="C601" s="34"/>
      <c r="D601" s="34"/>
      <c r="E601" s="33">
        <v>23968.75</v>
      </c>
      <c r="F601" s="34"/>
      <c r="G601" s="34"/>
      <c r="H601" s="34"/>
      <c r="I601" s="34"/>
      <c r="J601" s="34"/>
      <c r="K601" s="33">
        <v>23968.75</v>
      </c>
    </row>
    <row r="602" spans="1:11" x14ac:dyDescent="0.25">
      <c r="A602" s="35" t="s">
        <v>749</v>
      </c>
      <c r="B602" s="41"/>
      <c r="C602" s="43"/>
      <c r="D602" s="43"/>
      <c r="E602" s="42">
        <v>13968.75</v>
      </c>
      <c r="F602" s="43"/>
      <c r="G602" s="43"/>
      <c r="H602" s="43"/>
      <c r="I602" s="43"/>
      <c r="J602" s="43"/>
      <c r="K602" s="44">
        <v>13968.75</v>
      </c>
    </row>
    <row r="603" spans="1:11" x14ac:dyDescent="0.25">
      <c r="A603" s="35" t="s">
        <v>906</v>
      </c>
      <c r="B603" s="41"/>
      <c r="C603" s="43"/>
      <c r="D603" s="43"/>
      <c r="E603" s="42">
        <v>10000</v>
      </c>
      <c r="F603" s="43"/>
      <c r="G603" s="43"/>
      <c r="H603" s="43"/>
      <c r="I603" s="43"/>
      <c r="J603" s="43"/>
      <c r="K603" s="44">
        <v>10000</v>
      </c>
    </row>
    <row r="604" spans="1:11" x14ac:dyDescent="0.25">
      <c r="A604" s="14" t="s">
        <v>148</v>
      </c>
      <c r="B604" s="34"/>
      <c r="C604" s="34"/>
      <c r="D604" s="34"/>
      <c r="E604" s="33">
        <v>36732</v>
      </c>
      <c r="F604" s="34"/>
      <c r="G604" s="34"/>
      <c r="H604" s="34"/>
      <c r="I604" s="34"/>
      <c r="J604" s="34"/>
      <c r="K604" s="33">
        <v>36732</v>
      </c>
    </row>
    <row r="605" spans="1:11" x14ac:dyDescent="0.25">
      <c r="A605" s="35" t="s">
        <v>749</v>
      </c>
      <c r="B605" s="41"/>
      <c r="C605" s="43"/>
      <c r="D605" s="43"/>
      <c r="E605" s="42">
        <v>36732</v>
      </c>
      <c r="F605" s="43"/>
      <c r="G605" s="43"/>
      <c r="H605" s="43"/>
      <c r="I605" s="43"/>
      <c r="J605" s="43"/>
      <c r="K605" s="44">
        <v>36732</v>
      </c>
    </row>
    <row r="606" spans="1:11" x14ac:dyDescent="0.25">
      <c r="A606" s="14" t="s">
        <v>149</v>
      </c>
      <c r="B606" s="34"/>
      <c r="C606" s="34"/>
      <c r="D606" s="34"/>
      <c r="E606" s="33">
        <v>23917.879999999994</v>
      </c>
      <c r="F606" s="34"/>
      <c r="G606" s="34"/>
      <c r="H606" s="34"/>
      <c r="I606" s="34"/>
      <c r="J606" s="34"/>
      <c r="K606" s="33">
        <v>23917.879999999994</v>
      </c>
    </row>
    <row r="607" spans="1:11" x14ac:dyDescent="0.25">
      <c r="A607" s="35" t="s">
        <v>749</v>
      </c>
      <c r="B607" s="41"/>
      <c r="C607" s="43"/>
      <c r="D607" s="43"/>
      <c r="E607" s="42">
        <v>23917.88</v>
      </c>
      <c r="F607" s="43"/>
      <c r="G607" s="43"/>
      <c r="H607" s="43"/>
      <c r="I607" s="43"/>
      <c r="J607" s="43"/>
      <c r="K607" s="44">
        <v>23917.88</v>
      </c>
    </row>
    <row r="608" spans="1:11" x14ac:dyDescent="0.25">
      <c r="A608" s="35" t="s">
        <v>975</v>
      </c>
      <c r="B608" s="41"/>
      <c r="C608" s="43"/>
      <c r="D608" s="43"/>
      <c r="E608" s="42">
        <v>-7.2759576141834259E-12</v>
      </c>
      <c r="F608" s="43"/>
      <c r="G608" s="43"/>
      <c r="H608" s="43"/>
      <c r="I608" s="43"/>
      <c r="J608" s="43"/>
      <c r="K608" s="44">
        <v>-7.2759576141834259E-12</v>
      </c>
    </row>
    <row r="609" spans="1:11" x14ac:dyDescent="0.25">
      <c r="A609" s="14" t="s">
        <v>131</v>
      </c>
      <c r="B609" s="34"/>
      <c r="C609" s="34"/>
      <c r="D609" s="34"/>
      <c r="E609" s="34"/>
      <c r="F609" s="33">
        <v>121356.90000000001</v>
      </c>
      <c r="G609" s="34"/>
      <c r="H609" s="34"/>
      <c r="I609" s="34"/>
      <c r="J609" s="34"/>
      <c r="K609" s="33">
        <v>121356.90000000001</v>
      </c>
    </row>
    <row r="610" spans="1:11" x14ac:dyDescent="0.25">
      <c r="A610" s="35" t="s">
        <v>749</v>
      </c>
      <c r="B610" s="41"/>
      <c r="C610" s="43"/>
      <c r="D610" s="43"/>
      <c r="E610" s="43"/>
      <c r="F610" s="42">
        <v>121356.9</v>
      </c>
      <c r="G610" s="43"/>
      <c r="H610" s="43"/>
      <c r="I610" s="43"/>
      <c r="J610" s="43"/>
      <c r="K610" s="44">
        <v>121356.9</v>
      </c>
    </row>
    <row r="611" spans="1:11" x14ac:dyDescent="0.25">
      <c r="A611" s="35" t="s">
        <v>975</v>
      </c>
      <c r="B611" s="41"/>
      <c r="C611" s="43"/>
      <c r="D611" s="43"/>
      <c r="E611" s="43"/>
      <c r="F611" s="42">
        <v>1.4551915228366852E-11</v>
      </c>
      <c r="G611" s="43"/>
      <c r="H611" s="43"/>
      <c r="I611" s="43"/>
      <c r="J611" s="43"/>
      <c r="K611" s="44">
        <v>1.4551915228366852E-11</v>
      </c>
    </row>
    <row r="612" spans="1:11" x14ac:dyDescent="0.25">
      <c r="A612" s="14" t="s">
        <v>132</v>
      </c>
      <c r="B612" s="34"/>
      <c r="C612" s="34"/>
      <c r="D612" s="34"/>
      <c r="E612" s="34"/>
      <c r="F612" s="33">
        <v>29119.240000000005</v>
      </c>
      <c r="G612" s="34"/>
      <c r="H612" s="34"/>
      <c r="I612" s="34"/>
      <c r="J612" s="34"/>
      <c r="K612" s="33">
        <v>29119.240000000005</v>
      </c>
    </row>
    <row r="613" spans="1:11" x14ac:dyDescent="0.25">
      <c r="A613" s="35" t="s">
        <v>956</v>
      </c>
      <c r="B613" s="41"/>
      <c r="C613" s="43"/>
      <c r="D613" s="43"/>
      <c r="E613" s="43"/>
      <c r="F613" s="42">
        <v>29119.24</v>
      </c>
      <c r="G613" s="43"/>
      <c r="H613" s="43"/>
      <c r="I613" s="43"/>
      <c r="J613" s="43"/>
      <c r="K613" s="44">
        <v>29119.24</v>
      </c>
    </row>
    <row r="614" spans="1:11" x14ac:dyDescent="0.25">
      <c r="A614" s="35" t="s">
        <v>976</v>
      </c>
      <c r="B614" s="41"/>
      <c r="C614" s="43"/>
      <c r="D614" s="43"/>
      <c r="E614" s="43"/>
      <c r="F614" s="42">
        <v>5.0022208597511053E-12</v>
      </c>
      <c r="G614" s="43"/>
      <c r="H614" s="43"/>
      <c r="I614" s="43"/>
      <c r="J614" s="43"/>
      <c r="K614" s="44">
        <v>5.0022208597511053E-12</v>
      </c>
    </row>
    <row r="615" spans="1:11" x14ac:dyDescent="0.25">
      <c r="A615" s="14" t="s">
        <v>119</v>
      </c>
      <c r="B615" s="34"/>
      <c r="C615" s="34"/>
      <c r="D615" s="34"/>
      <c r="E615" s="34"/>
      <c r="F615" s="34"/>
      <c r="G615" s="33">
        <v>113345</v>
      </c>
      <c r="H615" s="33">
        <v>-58260</v>
      </c>
      <c r="I615" s="34"/>
      <c r="J615" s="34"/>
      <c r="K615" s="33">
        <v>55085</v>
      </c>
    </row>
    <row r="616" spans="1:11" x14ac:dyDescent="0.25">
      <c r="A616" s="35" t="s">
        <v>749</v>
      </c>
      <c r="B616" s="41"/>
      <c r="C616" s="43"/>
      <c r="D616" s="43"/>
      <c r="E616" s="43"/>
      <c r="F616" s="43"/>
      <c r="G616" s="43"/>
      <c r="H616" s="42">
        <v>55085</v>
      </c>
      <c r="I616" s="43"/>
      <c r="J616" s="43"/>
      <c r="K616" s="44">
        <v>55085</v>
      </c>
    </row>
    <row r="617" spans="1:11" x14ac:dyDescent="0.25">
      <c r="A617" s="35" t="s">
        <v>976</v>
      </c>
      <c r="B617" s="41"/>
      <c r="C617" s="43"/>
      <c r="D617" s="43"/>
      <c r="E617" s="43"/>
      <c r="F617" s="43"/>
      <c r="G617" s="42">
        <v>113345</v>
      </c>
      <c r="H617" s="42">
        <v>-113345</v>
      </c>
      <c r="I617" s="43"/>
      <c r="J617" s="43"/>
      <c r="K617" s="44">
        <v>0</v>
      </c>
    </row>
    <row r="618" spans="1:11" x14ac:dyDescent="0.25">
      <c r="A618" s="14" t="s">
        <v>106</v>
      </c>
      <c r="B618" s="34"/>
      <c r="C618" s="34"/>
      <c r="D618" s="34"/>
      <c r="E618" s="34"/>
      <c r="F618" s="34"/>
      <c r="G618" s="34"/>
      <c r="H618" s="33">
        <v>45754.990000000005</v>
      </c>
      <c r="I618" s="33">
        <v>-23597.489999999998</v>
      </c>
      <c r="J618" s="33">
        <v>0</v>
      </c>
      <c r="K618" s="33">
        <v>22157.5</v>
      </c>
    </row>
    <row r="619" spans="1:11" x14ac:dyDescent="0.25">
      <c r="A619" s="35" t="s">
        <v>749</v>
      </c>
      <c r="B619" s="41"/>
      <c r="C619" s="43"/>
      <c r="D619" s="43"/>
      <c r="E619" s="43"/>
      <c r="F619" s="43"/>
      <c r="G619" s="43"/>
      <c r="H619" s="42">
        <v>22157.49</v>
      </c>
      <c r="I619" s="42">
        <v>1.0000000000218279E-2</v>
      </c>
      <c r="J619" s="42">
        <v>0</v>
      </c>
      <c r="K619" s="44">
        <v>22157.5</v>
      </c>
    </row>
    <row r="620" spans="1:11" x14ac:dyDescent="0.25">
      <c r="A620" s="35" t="s">
        <v>976</v>
      </c>
      <c r="B620" s="41"/>
      <c r="C620" s="43"/>
      <c r="D620" s="43"/>
      <c r="E620" s="43"/>
      <c r="F620" s="43"/>
      <c r="G620" s="43"/>
      <c r="H620" s="42">
        <v>23597.5</v>
      </c>
      <c r="I620" s="42">
        <v>-23597.5</v>
      </c>
      <c r="J620" s="42">
        <v>0</v>
      </c>
      <c r="K620" s="44">
        <v>0</v>
      </c>
    </row>
    <row r="621" spans="1:11" x14ac:dyDescent="0.25">
      <c r="A621" s="14" t="s">
        <v>99</v>
      </c>
      <c r="B621" s="34"/>
      <c r="C621" s="34"/>
      <c r="D621" s="34"/>
      <c r="E621" s="34"/>
      <c r="F621" s="34"/>
      <c r="G621" s="34"/>
      <c r="H621" s="34"/>
      <c r="I621" s="33">
        <v>110274.79999999999</v>
      </c>
      <c r="J621" s="33">
        <v>-61487.479999999996</v>
      </c>
      <c r="K621" s="33">
        <v>48787.32</v>
      </c>
    </row>
    <row r="622" spans="1:11" x14ac:dyDescent="0.25">
      <c r="A622" s="35" t="s">
        <v>749</v>
      </c>
      <c r="B622" s="41"/>
      <c r="C622" s="43"/>
      <c r="D622" s="43"/>
      <c r="E622" s="43"/>
      <c r="F622" s="43"/>
      <c r="G622" s="43"/>
      <c r="H622" s="43"/>
      <c r="I622" s="42">
        <v>9915.6200000000008</v>
      </c>
      <c r="J622" s="42">
        <v>38871.699999999997</v>
      </c>
      <c r="K622" s="44">
        <v>48787.32</v>
      </c>
    </row>
    <row r="623" spans="1:11" x14ac:dyDescent="0.25">
      <c r="A623" s="35" t="s">
        <v>976</v>
      </c>
      <c r="B623" s="41"/>
      <c r="C623" s="43"/>
      <c r="D623" s="43"/>
      <c r="E623" s="43"/>
      <c r="F623" s="43"/>
      <c r="G623" s="43"/>
      <c r="H623" s="43"/>
      <c r="I623" s="42">
        <v>100359.18</v>
      </c>
      <c r="J623" s="42">
        <v>-100359.18</v>
      </c>
      <c r="K623" s="44">
        <v>0</v>
      </c>
    </row>
    <row r="624" spans="1:11" hidden="1" x14ac:dyDescent="0.25">
      <c r="A624" s="14" t="s">
        <v>126</v>
      </c>
      <c r="B624" s="34"/>
      <c r="C624" s="34"/>
      <c r="D624" s="34"/>
      <c r="E624" s="34"/>
      <c r="F624" s="34"/>
      <c r="G624" s="33">
        <v>2.2737367544323206E-12</v>
      </c>
      <c r="H624" s="34"/>
      <c r="I624" s="34"/>
      <c r="J624" s="34"/>
      <c r="K624" s="33">
        <v>2.2737367544323206E-12</v>
      </c>
    </row>
    <row r="625" spans="1:11" hidden="1" x14ac:dyDescent="0.25">
      <c r="A625" s="35" t="s">
        <v>811</v>
      </c>
      <c r="B625" s="41"/>
      <c r="C625" s="43"/>
      <c r="D625" s="43"/>
      <c r="E625" s="43"/>
      <c r="F625" s="43"/>
      <c r="G625" s="42">
        <v>2.2737367544323206E-12</v>
      </c>
      <c r="H625" s="43"/>
      <c r="I625" s="43"/>
      <c r="J625" s="43"/>
      <c r="K625" s="44">
        <v>2.2737367544323206E-12</v>
      </c>
    </row>
    <row r="626" spans="1:11" x14ac:dyDescent="0.25">
      <c r="A626" s="14" t="s">
        <v>9</v>
      </c>
      <c r="B626" s="45">
        <v>2705610.85</v>
      </c>
      <c r="C626" s="42">
        <v>8897931.5199999996</v>
      </c>
      <c r="D626" s="42">
        <v>6163913.9700000007</v>
      </c>
      <c r="E626" s="42">
        <v>6407767.8100000024</v>
      </c>
      <c r="F626" s="42">
        <v>7991320.049999998</v>
      </c>
      <c r="G626" s="42">
        <v>11857082.339999996</v>
      </c>
      <c r="H626" s="42">
        <v>14986844.800000006</v>
      </c>
      <c r="I626" s="42">
        <v>11678735.129999997</v>
      </c>
      <c r="J626" s="42">
        <v>5836098.7100000009</v>
      </c>
      <c r="K626" s="44">
        <v>76525305.180000007</v>
      </c>
    </row>
  </sheetData>
  <pageMargins left="0.45" right="0.45" top="0.5" bottom="0.75" header="0.3" footer="0.3"/>
  <pageSetup paperSize="5" scale="75" fitToHeight="0" orientation="landscape" verticalDpi="1200" r:id="rId2"/>
  <headerFooter>
    <oddFooter>&amp;LFUND &amp;A&amp;CPage &amp;P of &amp;N&amp;RPrinted: &amp;D at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8"/>
  <sheetViews>
    <sheetView topLeftCell="A19" zoomScaleNormal="100" workbookViewId="0">
      <selection activeCell="A39" sqref="A39"/>
    </sheetView>
  </sheetViews>
  <sheetFormatPr defaultRowHeight="15" x14ac:dyDescent="0.25"/>
  <cols>
    <col min="1" max="1" width="29" style="11" customWidth="1"/>
    <col min="2" max="2" width="1.140625" style="11" customWidth="1"/>
    <col min="3" max="3" width="28" style="11" customWidth="1"/>
    <col min="4" max="5" width="20.7109375" style="11" customWidth="1"/>
    <col min="6" max="6" width="22.7109375" style="11" customWidth="1"/>
    <col min="7" max="12" width="20.7109375" style="11" customWidth="1"/>
    <col min="13" max="13" width="14.28515625" style="11" bestFit="1" customWidth="1"/>
    <col min="14" max="15" width="10.7109375" style="11" bestFit="1" customWidth="1"/>
    <col min="16" max="17" width="11.42578125" style="11" bestFit="1" customWidth="1"/>
    <col min="18" max="19" width="10.140625" style="11" bestFit="1" customWidth="1"/>
    <col min="20" max="20" width="10.42578125" style="11" customWidth="1"/>
    <col min="21" max="21" width="9.7109375" style="11" bestFit="1" customWidth="1"/>
    <col min="22" max="23" width="14.140625" style="11" bestFit="1" customWidth="1"/>
    <col min="24" max="24" width="11.7109375" style="11" bestFit="1" customWidth="1"/>
    <col min="25" max="25" width="13.7109375" style="11" bestFit="1" customWidth="1"/>
    <col min="26" max="27" width="8.7109375" style="11" bestFit="1" customWidth="1"/>
    <col min="28" max="28" width="12.7109375" style="11" bestFit="1" customWidth="1"/>
    <col min="29" max="29" width="9.7109375" style="11" bestFit="1" customWidth="1"/>
    <col min="30" max="30" width="10.140625" style="11" bestFit="1" customWidth="1"/>
    <col min="31" max="31" width="13.7109375" style="11" bestFit="1" customWidth="1"/>
    <col min="32" max="32" width="8.7109375" style="11" bestFit="1" customWidth="1"/>
    <col min="33" max="33" width="12.5703125" style="11" bestFit="1" customWidth="1"/>
    <col min="34" max="34" width="10.140625" style="11" bestFit="1" customWidth="1"/>
    <col min="35" max="35" width="8.7109375" style="11" bestFit="1" customWidth="1"/>
    <col min="36" max="36" width="12.5703125" style="11" bestFit="1" customWidth="1"/>
    <col min="37" max="38" width="11.140625" style="11" bestFit="1" customWidth="1"/>
    <col min="39" max="39" width="10.42578125" style="11" bestFit="1" customWidth="1"/>
    <col min="40" max="40" width="11.140625" style="11" bestFit="1" customWidth="1"/>
    <col min="41" max="41" width="12.5703125" style="11" bestFit="1" customWidth="1"/>
    <col min="42" max="42" width="10.140625" style="11" bestFit="1" customWidth="1"/>
    <col min="43" max="43" width="11.140625" style="11" bestFit="1" customWidth="1"/>
    <col min="44" max="44" width="8.7109375" style="11" bestFit="1" customWidth="1"/>
    <col min="45" max="45" width="11.140625" style="11" bestFit="1" customWidth="1"/>
    <col min="46" max="46" width="14.140625" style="11" bestFit="1" customWidth="1"/>
    <col min="47" max="47" width="44.28515625" style="11" bestFit="1" customWidth="1"/>
    <col min="48" max="48" width="38.7109375" style="11" bestFit="1" customWidth="1"/>
    <col min="49" max="49" width="34.28515625" style="11" bestFit="1" customWidth="1"/>
    <col min="50" max="50" width="47.7109375" style="11" bestFit="1" customWidth="1"/>
    <col min="51" max="51" width="42.140625" style="11" bestFit="1" customWidth="1"/>
    <col min="52" max="52" width="34.7109375" style="11" bestFit="1" customWidth="1"/>
    <col min="53" max="53" width="33.140625" style="11" bestFit="1" customWidth="1"/>
    <col min="54" max="54" width="44.140625" style="11" bestFit="1" customWidth="1"/>
    <col min="55" max="55" width="39" style="11" bestFit="1" customWidth="1"/>
    <col min="56" max="56" width="36" style="11" bestFit="1" customWidth="1"/>
    <col min="57" max="57" width="48.7109375" style="11" bestFit="1" customWidth="1"/>
    <col min="58" max="58" width="35.42578125" style="11" bestFit="1" customWidth="1"/>
    <col min="59" max="59" width="52.5703125" style="11" bestFit="1" customWidth="1"/>
    <col min="60" max="60" width="42.28515625" style="11" bestFit="1" customWidth="1"/>
    <col min="61" max="61" width="48.140625" style="11" bestFit="1" customWidth="1"/>
    <col min="62" max="62" width="54.7109375" style="11" bestFit="1" customWidth="1"/>
    <col min="63" max="63" width="36.5703125" style="11" bestFit="1" customWidth="1"/>
    <col min="64" max="64" width="45.28515625" style="11" bestFit="1" customWidth="1"/>
    <col min="65" max="65" width="49.7109375" style="11" bestFit="1" customWidth="1"/>
    <col min="66" max="66" width="27.85546875" style="11" bestFit="1" customWidth="1"/>
    <col min="67" max="67" width="38.28515625" style="11" bestFit="1" customWidth="1"/>
    <col min="68" max="68" width="29.140625" style="11" bestFit="1" customWidth="1"/>
    <col min="69" max="69" width="35.28515625" style="11" bestFit="1" customWidth="1"/>
    <col min="70" max="70" width="40.7109375" style="11" bestFit="1" customWidth="1"/>
    <col min="71" max="71" width="39.28515625" style="11" bestFit="1" customWidth="1"/>
    <col min="72" max="72" width="39.7109375" style="11" bestFit="1" customWidth="1"/>
    <col min="73" max="73" width="43.42578125" style="11" bestFit="1" customWidth="1"/>
    <col min="74" max="74" width="30.5703125" style="11" bestFit="1" customWidth="1"/>
    <col min="75" max="75" width="48.28515625" style="11" bestFit="1" customWidth="1"/>
    <col min="76" max="76" width="44" style="11" bestFit="1" customWidth="1"/>
    <col min="77" max="77" width="29.5703125" style="11" bestFit="1" customWidth="1"/>
    <col min="78" max="78" width="43.140625" style="11" bestFit="1" customWidth="1"/>
    <col min="79" max="79" width="51.28515625" style="11" bestFit="1" customWidth="1"/>
    <col min="80" max="80" width="48.28515625" style="11" bestFit="1" customWidth="1"/>
    <col min="81" max="81" width="35.140625" style="11" bestFit="1" customWidth="1"/>
    <col min="82" max="82" width="42" style="11" bestFit="1" customWidth="1"/>
    <col min="83" max="83" width="45.5703125" style="11" bestFit="1" customWidth="1"/>
    <col min="84" max="84" width="49.42578125" style="11" bestFit="1" customWidth="1"/>
    <col min="85" max="85" width="42" style="11" bestFit="1" customWidth="1"/>
    <col min="86" max="86" width="40.42578125" style="11" bestFit="1" customWidth="1"/>
    <col min="87" max="87" width="43.7109375" style="11" bestFit="1" customWidth="1"/>
    <col min="88" max="88" width="40.5703125" style="11" bestFit="1" customWidth="1"/>
    <col min="89" max="89" width="39.28515625" style="11" bestFit="1" customWidth="1"/>
    <col min="90" max="90" width="46.85546875" style="11" bestFit="1" customWidth="1"/>
    <col min="91" max="91" width="41.28515625" style="11" bestFit="1" customWidth="1"/>
    <col min="92" max="92" width="37.5703125" style="11" bestFit="1" customWidth="1"/>
    <col min="93" max="93" width="42.5703125" style="11" bestFit="1" customWidth="1"/>
    <col min="94" max="94" width="39.140625" style="11" bestFit="1" customWidth="1"/>
    <col min="95" max="95" width="44.140625" style="11" bestFit="1" customWidth="1"/>
    <col min="96" max="96" width="50" style="11" bestFit="1" customWidth="1"/>
    <col min="97" max="97" width="52.140625" style="11" bestFit="1" customWidth="1"/>
    <col min="98" max="98" width="54.28515625" style="11" bestFit="1" customWidth="1"/>
    <col min="99" max="99" width="53.28515625" style="11" bestFit="1" customWidth="1"/>
    <col min="100" max="100" width="36.28515625" style="11" bestFit="1" customWidth="1"/>
    <col min="101" max="101" width="52.7109375" style="11" bestFit="1" customWidth="1"/>
    <col min="102" max="102" width="52.28515625" style="11" bestFit="1" customWidth="1"/>
    <col min="103" max="103" width="50.7109375" style="11" bestFit="1" customWidth="1"/>
    <col min="104" max="104" width="51.85546875" style="11" bestFit="1" customWidth="1"/>
    <col min="105" max="105" width="49.140625" style="11" bestFit="1" customWidth="1"/>
    <col min="106" max="106" width="41.28515625" style="11" bestFit="1" customWidth="1"/>
    <col min="107" max="107" width="48.7109375" style="11" bestFit="1" customWidth="1"/>
    <col min="108" max="108" width="50.7109375" style="11" bestFit="1" customWidth="1"/>
    <col min="109" max="109" width="44" style="11" bestFit="1" customWidth="1"/>
    <col min="110" max="111" width="42.28515625" style="11" bestFit="1" customWidth="1"/>
    <col min="112" max="112" width="62.28515625" style="11" bestFit="1" customWidth="1"/>
    <col min="113" max="113" width="33.7109375" style="11" bestFit="1" customWidth="1"/>
    <col min="114" max="114" width="28.28515625" style="11" bestFit="1" customWidth="1"/>
    <col min="115" max="115" width="42.5703125" style="11" bestFit="1" customWidth="1"/>
    <col min="116" max="116" width="50.85546875" style="11" bestFit="1" customWidth="1"/>
    <col min="117" max="117" width="53.5703125" style="11" bestFit="1" customWidth="1"/>
    <col min="118" max="118" width="46.140625" style="11" bestFit="1" customWidth="1"/>
    <col min="119" max="119" width="53.7109375" style="11" bestFit="1" customWidth="1"/>
    <col min="120" max="120" width="49" style="11" bestFit="1" customWidth="1"/>
    <col min="121" max="121" width="36.140625" style="11" bestFit="1" customWidth="1"/>
    <col min="122" max="122" width="37.85546875" style="11" bestFit="1" customWidth="1"/>
    <col min="123" max="123" width="39.140625" style="11" bestFit="1" customWidth="1"/>
    <col min="124" max="124" width="37.28515625" style="11" bestFit="1" customWidth="1"/>
    <col min="125" max="125" width="59" style="11" bestFit="1" customWidth="1"/>
    <col min="126" max="126" width="27.28515625" style="11" bestFit="1" customWidth="1"/>
    <col min="127" max="127" width="42.42578125" style="11" bestFit="1" customWidth="1"/>
    <col min="128" max="128" width="42.7109375" style="11" bestFit="1" customWidth="1"/>
    <col min="129" max="129" width="52.28515625" style="11" bestFit="1" customWidth="1"/>
    <col min="130" max="130" width="37.42578125" style="11" bestFit="1" customWidth="1"/>
    <col min="131" max="131" width="39.5703125" style="11" bestFit="1" customWidth="1"/>
    <col min="132" max="132" width="36.5703125" style="11" bestFit="1" customWidth="1"/>
    <col min="133" max="133" width="14.140625" style="11" bestFit="1" customWidth="1"/>
    <col min="134" max="16384" width="9.140625" style="11"/>
  </cols>
  <sheetData>
    <row r="1" spans="1:13" x14ac:dyDescent="0.25">
      <c r="A1" s="6" t="s">
        <v>1190</v>
      </c>
      <c r="C1" s="6" t="s">
        <v>1190</v>
      </c>
      <c r="D1"/>
      <c r="E1"/>
      <c r="F1"/>
      <c r="G1"/>
      <c r="H1"/>
      <c r="I1"/>
      <c r="J1"/>
      <c r="K1"/>
      <c r="L1"/>
      <c r="M1"/>
    </row>
    <row r="2" spans="1:13" x14ac:dyDescent="0.25">
      <c r="A2" s="11" t="s">
        <v>1235</v>
      </c>
      <c r="C2" s="11" t="s">
        <v>1235</v>
      </c>
      <c r="D2" s="8">
        <f t="shared" ref="D2:D10" si="0">SUMIFS(D$21:D$47,$A$21:$A$47,A2)</f>
        <v>1889283.1399999997</v>
      </c>
      <c r="E2" s="8">
        <f t="shared" ref="E2:L10" si="1">SUMIFS(E$21:E$47,$A$21:$A$47,$A2)</f>
        <v>4586695.370000001</v>
      </c>
      <c r="F2" s="8">
        <f t="shared" si="1"/>
        <v>4121289.94</v>
      </c>
      <c r="G2" s="8">
        <f t="shared" si="1"/>
        <v>5020455.45</v>
      </c>
      <c r="H2" s="8">
        <f t="shared" si="1"/>
        <v>5143625.05</v>
      </c>
      <c r="I2" s="8">
        <f t="shared" si="1"/>
        <v>6799472.9700000007</v>
      </c>
      <c r="J2" s="8">
        <f t="shared" si="1"/>
        <v>7906531.3000000007</v>
      </c>
      <c r="K2" s="8">
        <f t="shared" si="1"/>
        <v>8206551.4300000006</v>
      </c>
      <c r="L2" s="8">
        <f t="shared" si="1"/>
        <v>4543950.660000002</v>
      </c>
      <c r="M2" s="8">
        <f>SUM(D2:L2)</f>
        <v>48217855.310000002</v>
      </c>
    </row>
    <row r="3" spans="1:13" x14ac:dyDescent="0.25">
      <c r="A3" s="11" t="s">
        <v>1150</v>
      </c>
      <c r="C3" s="11" t="s">
        <v>1150</v>
      </c>
      <c r="D3" s="8">
        <f t="shared" si="0"/>
        <v>-249489.96</v>
      </c>
      <c r="E3" s="8">
        <f t="shared" si="1"/>
        <v>466.6400000000001</v>
      </c>
      <c r="F3" s="8">
        <f t="shared" si="1"/>
        <v>-466.63999999997083</v>
      </c>
      <c r="G3" s="8">
        <f t="shared" si="1"/>
        <v>0</v>
      </c>
      <c r="H3" s="8">
        <f t="shared" si="1"/>
        <v>8.7311491370201111E-11</v>
      </c>
      <c r="I3" s="8">
        <f t="shared" si="1"/>
        <v>113345</v>
      </c>
      <c r="J3" s="8">
        <f t="shared" si="1"/>
        <v>-89747.5</v>
      </c>
      <c r="K3" s="8">
        <f t="shared" si="1"/>
        <v>76761.679999999993</v>
      </c>
      <c r="L3" s="8">
        <f t="shared" si="1"/>
        <v>-100359.18</v>
      </c>
      <c r="M3" s="8">
        <f t="shared" ref="M3:M10" si="2">SUM(D3:L3)</f>
        <v>-249489.95999999988</v>
      </c>
    </row>
    <row r="4" spans="1:13" x14ac:dyDescent="0.25">
      <c r="A4" s="11" t="s">
        <v>1236</v>
      </c>
      <c r="C4" s="11" t="s">
        <v>1236</v>
      </c>
      <c r="D4" s="8">
        <f t="shared" si="0"/>
        <v>0</v>
      </c>
      <c r="E4" s="8">
        <f t="shared" si="1"/>
        <v>0</v>
      </c>
      <c r="F4" s="8">
        <f t="shared" si="1"/>
        <v>0</v>
      </c>
      <c r="G4" s="8">
        <f t="shared" si="1"/>
        <v>0</v>
      </c>
      <c r="H4" s="8">
        <f t="shared" si="1"/>
        <v>0</v>
      </c>
      <c r="I4" s="8">
        <f t="shared" si="1"/>
        <v>0</v>
      </c>
      <c r="J4" s="8">
        <f t="shared" si="1"/>
        <v>0</v>
      </c>
      <c r="K4" s="8">
        <f t="shared" si="1"/>
        <v>0</v>
      </c>
      <c r="L4" s="8">
        <f t="shared" si="1"/>
        <v>0</v>
      </c>
      <c r="M4" s="8">
        <f t="shared" si="2"/>
        <v>0</v>
      </c>
    </row>
    <row r="5" spans="1:13" x14ac:dyDescent="0.25">
      <c r="A5" s="11" t="s">
        <v>1234</v>
      </c>
      <c r="C5" s="11" t="s">
        <v>1234</v>
      </c>
      <c r="D5" s="8">
        <f t="shared" si="0"/>
        <v>0</v>
      </c>
      <c r="E5" s="8">
        <f t="shared" si="1"/>
        <v>0</v>
      </c>
      <c r="F5" s="8">
        <f t="shared" si="1"/>
        <v>0</v>
      </c>
      <c r="G5" s="8">
        <f t="shared" si="1"/>
        <v>0</v>
      </c>
      <c r="H5" s="8">
        <f t="shared" si="1"/>
        <v>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2"/>
        <v>0</v>
      </c>
    </row>
    <row r="6" spans="1:13" x14ac:dyDescent="0.25">
      <c r="A6" s="11" t="s">
        <v>1189</v>
      </c>
      <c r="C6" s="11" t="s">
        <v>1189</v>
      </c>
      <c r="D6" s="8">
        <f t="shared" si="0"/>
        <v>998249.9299999997</v>
      </c>
      <c r="E6" s="8">
        <f t="shared" si="1"/>
        <v>3721068.6300000004</v>
      </c>
      <c r="F6" s="8">
        <f t="shared" si="1"/>
        <v>1264733.1300000001</v>
      </c>
      <c r="G6" s="8">
        <f t="shared" si="1"/>
        <v>965814.93</v>
      </c>
      <c r="H6" s="8">
        <f t="shared" si="1"/>
        <v>2529085.52</v>
      </c>
      <c r="I6" s="8">
        <f t="shared" si="1"/>
        <v>4781441.2300000004</v>
      </c>
      <c r="J6" s="8">
        <f t="shared" si="1"/>
        <v>6934311.5699999994</v>
      </c>
      <c r="K6" s="8">
        <f t="shared" si="1"/>
        <v>2787942.46</v>
      </c>
      <c r="L6" s="8">
        <f t="shared" si="1"/>
        <v>1044570.1900000001</v>
      </c>
      <c r="M6" s="8">
        <f t="shared" si="2"/>
        <v>25027217.590000004</v>
      </c>
    </row>
    <row r="7" spans="1:13" x14ac:dyDescent="0.25">
      <c r="A7" s="11" t="s">
        <v>1233</v>
      </c>
      <c r="C7" s="11" t="s">
        <v>1233</v>
      </c>
      <c r="D7" s="8">
        <f t="shared" si="0"/>
        <v>70043.91</v>
      </c>
      <c r="E7" s="8">
        <f t="shared" si="1"/>
        <v>587224.71000000008</v>
      </c>
      <c r="F7" s="8">
        <f t="shared" si="1"/>
        <v>690927.54</v>
      </c>
      <c r="G7" s="8">
        <f t="shared" si="1"/>
        <v>380756.19</v>
      </c>
      <c r="H7" s="8">
        <f t="shared" si="1"/>
        <v>317873.16999999993</v>
      </c>
      <c r="I7" s="8">
        <f t="shared" si="1"/>
        <v>57719.869999999995</v>
      </c>
      <c r="J7" s="8">
        <f t="shared" si="1"/>
        <v>190517.87</v>
      </c>
      <c r="K7" s="8">
        <f t="shared" si="1"/>
        <v>607479.56000000006</v>
      </c>
      <c r="L7" s="8">
        <f t="shared" si="1"/>
        <v>347936.82</v>
      </c>
      <c r="M7" s="8">
        <f t="shared" si="2"/>
        <v>3250479.64</v>
      </c>
    </row>
    <row r="8" spans="1:13" x14ac:dyDescent="0.25">
      <c r="A8" s="11" t="s">
        <v>1232</v>
      </c>
      <c r="C8" s="11" t="s">
        <v>1232</v>
      </c>
      <c r="D8" s="8">
        <f t="shared" si="0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2"/>
        <v>0</v>
      </c>
    </row>
    <row r="9" spans="1:13" x14ac:dyDescent="0.25">
      <c r="A9" s="11" t="s">
        <v>1184</v>
      </c>
      <c r="C9" s="11" t="s">
        <v>1184</v>
      </c>
      <c r="D9" s="8">
        <f t="shared" si="0"/>
        <v>0</v>
      </c>
      <c r="E9" s="8">
        <f t="shared" si="1"/>
        <v>0</v>
      </c>
      <c r="F9" s="8">
        <f t="shared" si="1"/>
        <v>0</v>
      </c>
      <c r="G9" s="8">
        <f t="shared" si="1"/>
        <v>4860</v>
      </c>
      <c r="H9" s="8">
        <f t="shared" si="1"/>
        <v>0</v>
      </c>
      <c r="I9" s="8">
        <f t="shared" si="1"/>
        <v>0</v>
      </c>
      <c r="J9" s="8">
        <f t="shared" si="1"/>
        <v>45231.56</v>
      </c>
      <c r="K9" s="8">
        <f t="shared" si="1"/>
        <v>0</v>
      </c>
      <c r="L9" s="8">
        <f t="shared" si="1"/>
        <v>0</v>
      </c>
      <c r="M9" s="8">
        <f t="shared" si="2"/>
        <v>50091.56</v>
      </c>
    </row>
    <row r="10" spans="1:13" x14ac:dyDescent="0.25">
      <c r="A10" s="11" t="s">
        <v>1185</v>
      </c>
      <c r="C10" s="11" t="s">
        <v>1185</v>
      </c>
      <c r="D10" s="8">
        <f t="shared" si="0"/>
        <v>0</v>
      </c>
      <c r="E10" s="8">
        <f t="shared" si="1"/>
        <v>0</v>
      </c>
      <c r="F10" s="8">
        <f t="shared" si="1"/>
        <v>87430</v>
      </c>
      <c r="G10" s="8">
        <f t="shared" si="1"/>
        <v>35881.24</v>
      </c>
      <c r="H10" s="8">
        <f t="shared" si="1"/>
        <v>736.31</v>
      </c>
      <c r="I10" s="8">
        <f t="shared" si="1"/>
        <v>105103.27</v>
      </c>
      <c r="J10" s="8">
        <f t="shared" si="1"/>
        <v>0</v>
      </c>
      <c r="K10" s="8">
        <f t="shared" si="1"/>
        <v>0</v>
      </c>
      <c r="L10" s="8">
        <f t="shared" si="1"/>
        <v>0.21999999999999997</v>
      </c>
      <c r="M10" s="8">
        <f t="shared" si="2"/>
        <v>229151.04</v>
      </c>
    </row>
    <row r="11" spans="1:13" ht="15.75" thickBot="1" x14ac:dyDescent="0.3">
      <c r="A11" s="11" t="s">
        <v>1193</v>
      </c>
      <c r="C11" s="11" t="s">
        <v>1193</v>
      </c>
      <c r="D11" s="60">
        <f>SUM(D2:D10)</f>
        <v>2708087.0199999996</v>
      </c>
      <c r="E11" s="60">
        <f t="shared" ref="E11:M11" si="3">SUM(E2:E10)</f>
        <v>8895455.3500000015</v>
      </c>
      <c r="F11" s="60">
        <f t="shared" si="3"/>
        <v>6163913.9699999997</v>
      </c>
      <c r="G11" s="60">
        <f t="shared" si="3"/>
        <v>6407767.8100000005</v>
      </c>
      <c r="H11" s="60">
        <f t="shared" si="3"/>
        <v>7991320.0499999998</v>
      </c>
      <c r="I11" s="60">
        <f t="shared" si="3"/>
        <v>11857082.34</v>
      </c>
      <c r="J11" s="60">
        <f t="shared" si="3"/>
        <v>14986844.800000001</v>
      </c>
      <c r="K11" s="60">
        <f t="shared" si="3"/>
        <v>11678735.130000001</v>
      </c>
      <c r="L11" s="60">
        <f t="shared" si="3"/>
        <v>5836098.7100000028</v>
      </c>
      <c r="M11" s="60">
        <f t="shared" si="3"/>
        <v>76525305.180000007</v>
      </c>
    </row>
    <row r="12" spans="1:13" ht="15.75" thickTop="1" x14ac:dyDescent="0.25">
      <c r="C12"/>
      <c r="D12"/>
      <c r="E12"/>
      <c r="F12"/>
      <c r="G12"/>
      <c r="H12"/>
      <c r="I12"/>
      <c r="J12"/>
      <c r="K12"/>
      <c r="L12"/>
      <c r="M12"/>
    </row>
    <row r="13" spans="1:13" x14ac:dyDescent="0.25">
      <c r="C13"/>
      <c r="D13"/>
      <c r="E13"/>
      <c r="F13"/>
      <c r="G13"/>
      <c r="H13"/>
      <c r="I13"/>
      <c r="J13"/>
      <c r="K13"/>
      <c r="L13"/>
      <c r="M13"/>
    </row>
    <row r="14" spans="1:13" ht="30" x14ac:dyDescent="0.25">
      <c r="C14" s="9" t="s">
        <v>1</v>
      </c>
      <c r="D14" s="10" t="s" vm="4">
        <v>100</v>
      </c>
    </row>
    <row r="15" spans="1:13" x14ac:dyDescent="0.25">
      <c r="C15" s="9" t="s">
        <v>2</v>
      </c>
      <c r="D15" s="11" t="s" vm="1">
        <v>3</v>
      </c>
    </row>
    <row r="16" spans="1:13" x14ac:dyDescent="0.25">
      <c r="C16" s="9" t="s">
        <v>4</v>
      </c>
      <c r="D16" s="11" t="s" vm="2">
        <v>5</v>
      </c>
    </row>
    <row r="18" spans="1:13" x14ac:dyDescent="0.25">
      <c r="C18" s="9" t="s">
        <v>8</v>
      </c>
      <c r="D18" s="12" t="s">
        <v>742</v>
      </c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7.75" customHeight="1" x14ac:dyDescent="0.25">
      <c r="C19" s="9" t="s">
        <v>1183</v>
      </c>
      <c r="D19" s="21" t="s">
        <v>17</v>
      </c>
      <c r="E19" s="21" t="s">
        <v>16</v>
      </c>
      <c r="F19" s="21" t="s">
        <v>15</v>
      </c>
      <c r="G19" s="21" t="s">
        <v>14</v>
      </c>
      <c r="H19" s="21" t="s">
        <v>13</v>
      </c>
      <c r="I19" s="21" t="s">
        <v>12</v>
      </c>
      <c r="J19" s="21" t="s">
        <v>11</v>
      </c>
      <c r="K19" s="21" t="s">
        <v>10</v>
      </c>
      <c r="L19" s="21" t="s">
        <v>0</v>
      </c>
      <c r="M19" s="21" t="s">
        <v>9</v>
      </c>
    </row>
    <row r="20" spans="1:13" x14ac:dyDescent="0.25">
      <c r="C20" s="14"/>
      <c r="D20" s="45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4.2632564145606011E-14</v>
      </c>
      <c r="K20" s="43"/>
      <c r="L20" s="43"/>
      <c r="M20" s="44">
        <v>4.2632564145606011E-14</v>
      </c>
    </row>
    <row r="21" spans="1:13" x14ac:dyDescent="0.25">
      <c r="A21" s="11" t="s">
        <v>1235</v>
      </c>
      <c r="C21" s="14" t="s">
        <v>1161</v>
      </c>
      <c r="D21" s="34"/>
      <c r="E21" s="33">
        <v>172879.94</v>
      </c>
      <c r="F21" s="33">
        <v>1802.42</v>
      </c>
      <c r="G21" s="33">
        <v>0</v>
      </c>
      <c r="H21" s="33">
        <v>0</v>
      </c>
      <c r="I21" s="33">
        <v>0</v>
      </c>
      <c r="J21" s="34"/>
      <c r="K21" s="34"/>
      <c r="L21" s="34"/>
      <c r="M21" s="33">
        <v>174682.36000000002</v>
      </c>
    </row>
    <row r="22" spans="1:13" x14ac:dyDescent="0.25">
      <c r="A22" s="11" t="s">
        <v>1150</v>
      </c>
      <c r="C22" s="14" t="s">
        <v>1162</v>
      </c>
      <c r="D22" s="33">
        <v>0</v>
      </c>
      <c r="E22" s="34"/>
      <c r="F22" s="34"/>
      <c r="G22" s="34"/>
      <c r="H22" s="33">
        <v>0</v>
      </c>
      <c r="I22" s="33">
        <v>0</v>
      </c>
      <c r="J22" s="34"/>
      <c r="K22" s="34"/>
      <c r="L22" s="34"/>
      <c r="M22" s="33">
        <v>0</v>
      </c>
    </row>
    <row r="23" spans="1:13" x14ac:dyDescent="0.25">
      <c r="A23" s="11" t="s">
        <v>1184</v>
      </c>
      <c r="C23" s="14" t="s">
        <v>1163</v>
      </c>
      <c r="D23" s="34"/>
      <c r="E23" s="34"/>
      <c r="F23" s="34"/>
      <c r="G23" s="33">
        <v>4860</v>
      </c>
      <c r="H23" s="33">
        <v>0</v>
      </c>
      <c r="I23" s="34"/>
      <c r="J23" s="34"/>
      <c r="K23" s="34"/>
      <c r="L23" s="34"/>
      <c r="M23" s="33">
        <v>4860</v>
      </c>
    </row>
    <row r="24" spans="1:13" x14ac:dyDescent="0.25">
      <c r="A24" s="11" t="s">
        <v>1234</v>
      </c>
      <c r="C24" s="14" t="s">
        <v>1202</v>
      </c>
      <c r="D24" s="45">
        <v>0</v>
      </c>
      <c r="E24" s="42">
        <v>0</v>
      </c>
      <c r="F24" s="42">
        <v>0</v>
      </c>
      <c r="G24" s="42">
        <v>0</v>
      </c>
      <c r="H24" s="43"/>
      <c r="I24" s="43"/>
      <c r="J24" s="43"/>
      <c r="K24" s="43"/>
      <c r="L24" s="43"/>
      <c r="M24" s="44">
        <v>0</v>
      </c>
    </row>
    <row r="25" spans="1:13" x14ac:dyDescent="0.25">
      <c r="A25" s="11" t="s">
        <v>1235</v>
      </c>
      <c r="C25" s="14" t="s">
        <v>1164</v>
      </c>
      <c r="D25" s="33">
        <v>402695.41999999993</v>
      </c>
      <c r="E25" s="33">
        <v>1375732.4299999992</v>
      </c>
      <c r="F25" s="33">
        <v>1479549.2599999998</v>
      </c>
      <c r="G25" s="33">
        <v>535871.26</v>
      </c>
      <c r="H25" s="33">
        <v>867789.15000000014</v>
      </c>
      <c r="I25" s="33">
        <v>1170820.44</v>
      </c>
      <c r="J25" s="33">
        <v>1538229.5200000003</v>
      </c>
      <c r="K25" s="33">
        <v>1037571.1600000003</v>
      </c>
      <c r="L25" s="33">
        <v>707380.55</v>
      </c>
      <c r="M25" s="33">
        <v>9115639.1899999995</v>
      </c>
    </row>
    <row r="26" spans="1:13" x14ac:dyDescent="0.25">
      <c r="A26" s="11" t="s">
        <v>1235</v>
      </c>
      <c r="C26" s="14" t="s">
        <v>1204</v>
      </c>
      <c r="D26" s="41"/>
      <c r="E26" s="43"/>
      <c r="F26" s="42">
        <v>0</v>
      </c>
      <c r="G26" s="43"/>
      <c r="H26" s="43"/>
      <c r="I26" s="43"/>
      <c r="J26" s="43"/>
      <c r="K26" s="43"/>
      <c r="L26" s="43"/>
      <c r="M26" s="44">
        <v>0</v>
      </c>
    </row>
    <row r="27" spans="1:13" x14ac:dyDescent="0.25">
      <c r="A27" s="11" t="s">
        <v>1235</v>
      </c>
      <c r="C27" s="14" t="s">
        <v>1165</v>
      </c>
      <c r="D27" s="33">
        <v>171633.02000000002</v>
      </c>
      <c r="E27" s="33">
        <v>320201.34999999998</v>
      </c>
      <c r="F27" s="33">
        <v>114631.76999999999</v>
      </c>
      <c r="G27" s="33">
        <v>329741.09999999998</v>
      </c>
      <c r="H27" s="33">
        <v>390413.83999999997</v>
      </c>
      <c r="I27" s="33">
        <v>2409189.66</v>
      </c>
      <c r="J27" s="33">
        <v>1577081.9600000002</v>
      </c>
      <c r="K27" s="33">
        <v>2634631.9300000006</v>
      </c>
      <c r="L27" s="33">
        <v>1688836.9700000002</v>
      </c>
      <c r="M27" s="33">
        <v>9636361.5999999996</v>
      </c>
    </row>
    <row r="28" spans="1:13" x14ac:dyDescent="0.25">
      <c r="A28" s="11" t="s">
        <v>1189</v>
      </c>
      <c r="C28" s="14" t="s">
        <v>1205</v>
      </c>
      <c r="D28" s="41"/>
      <c r="E28" s="42">
        <v>7950.54</v>
      </c>
      <c r="F28" s="42">
        <v>328548.15000000002</v>
      </c>
      <c r="G28" s="42">
        <v>17452.310000000001</v>
      </c>
      <c r="H28" s="43"/>
      <c r="I28" s="43"/>
      <c r="J28" s="43"/>
      <c r="K28" s="43"/>
      <c r="L28" s="43"/>
      <c r="M28" s="44">
        <v>353951</v>
      </c>
    </row>
    <row r="29" spans="1:13" x14ac:dyDescent="0.25">
      <c r="A29" s="11" t="s">
        <v>1235</v>
      </c>
      <c r="C29" s="14" t="s">
        <v>1206</v>
      </c>
      <c r="D29" s="41"/>
      <c r="E29" s="43"/>
      <c r="F29" s="42">
        <v>0</v>
      </c>
      <c r="G29" s="43"/>
      <c r="H29" s="43"/>
      <c r="I29" s="43"/>
      <c r="J29" s="43"/>
      <c r="K29" s="43"/>
      <c r="L29" s="43"/>
      <c r="M29" s="44">
        <v>0</v>
      </c>
    </row>
    <row r="30" spans="1:13" x14ac:dyDescent="0.25">
      <c r="A30" s="11" t="s">
        <v>1233</v>
      </c>
      <c r="C30" s="14" t="s">
        <v>1210</v>
      </c>
      <c r="D30" s="41"/>
      <c r="E30" s="42">
        <v>304526.83</v>
      </c>
      <c r="F30" s="42">
        <v>171473.17</v>
      </c>
      <c r="G30" s="43"/>
      <c r="H30" s="43"/>
      <c r="I30" s="43"/>
      <c r="J30" s="43"/>
      <c r="K30" s="43"/>
      <c r="L30" s="43"/>
      <c r="M30" s="44">
        <v>476000</v>
      </c>
    </row>
    <row r="31" spans="1:13" x14ac:dyDescent="0.25">
      <c r="A31" s="11" t="s">
        <v>1150</v>
      </c>
      <c r="C31" s="14" t="s">
        <v>1211</v>
      </c>
      <c r="D31" s="45">
        <v>-249489.96</v>
      </c>
      <c r="E31" s="42">
        <v>466.6400000000001</v>
      </c>
      <c r="F31" s="42">
        <v>-466.63999999997083</v>
      </c>
      <c r="G31" s="42">
        <v>0</v>
      </c>
      <c r="H31" s="42">
        <v>8.7311491370201111E-11</v>
      </c>
      <c r="I31" s="42">
        <v>113345</v>
      </c>
      <c r="J31" s="42">
        <v>-89747.5</v>
      </c>
      <c r="K31" s="42">
        <v>76761.679999999993</v>
      </c>
      <c r="L31" s="42">
        <v>-100359.18</v>
      </c>
      <c r="M31" s="44">
        <v>-249489.95999999988</v>
      </c>
    </row>
    <row r="32" spans="1:13" x14ac:dyDescent="0.25">
      <c r="A32" s="11" t="s">
        <v>1185</v>
      </c>
      <c r="C32" s="14" t="s">
        <v>1167</v>
      </c>
      <c r="D32" s="34"/>
      <c r="E32" s="33">
        <v>0</v>
      </c>
      <c r="F32" s="33">
        <v>87430</v>
      </c>
      <c r="G32" s="33">
        <v>35881.24</v>
      </c>
      <c r="H32" s="33">
        <v>736.31</v>
      </c>
      <c r="I32" s="33">
        <v>105103.27</v>
      </c>
      <c r="J32" s="33">
        <v>0</v>
      </c>
      <c r="K32" s="33">
        <v>0</v>
      </c>
      <c r="L32" s="33">
        <v>0.21999999999999997</v>
      </c>
      <c r="M32" s="33">
        <v>229151.04</v>
      </c>
    </row>
    <row r="33" spans="1:13" x14ac:dyDescent="0.25">
      <c r="A33" s="11" t="s">
        <v>1189</v>
      </c>
      <c r="C33" s="14" t="s">
        <v>1168</v>
      </c>
      <c r="D33" s="34"/>
      <c r="E33" s="34"/>
      <c r="F33" s="33">
        <v>0</v>
      </c>
      <c r="G33" s="34"/>
      <c r="H33" s="34"/>
      <c r="I33" s="34"/>
      <c r="J33" s="34"/>
      <c r="K33" s="33">
        <v>0</v>
      </c>
      <c r="L33" s="34"/>
      <c r="M33" s="33">
        <v>0</v>
      </c>
    </row>
    <row r="34" spans="1:13" x14ac:dyDescent="0.25">
      <c r="A34" s="11" t="s">
        <v>1189</v>
      </c>
      <c r="C34" s="14" t="s">
        <v>1170</v>
      </c>
      <c r="D34" s="34"/>
      <c r="E34" s="34"/>
      <c r="F34" s="34"/>
      <c r="G34" s="33">
        <v>119100</v>
      </c>
      <c r="H34" s="33">
        <v>402.55</v>
      </c>
      <c r="I34" s="33">
        <v>199871.17999999993</v>
      </c>
      <c r="J34" s="33">
        <v>744544.75</v>
      </c>
      <c r="K34" s="33">
        <v>122648.57</v>
      </c>
      <c r="L34" s="33">
        <v>0</v>
      </c>
      <c r="M34" s="33">
        <v>1186567.05</v>
      </c>
    </row>
    <row r="35" spans="1:13" x14ac:dyDescent="0.25">
      <c r="A35" s="11" t="s">
        <v>1184</v>
      </c>
      <c r="C35" s="14" t="s">
        <v>1217</v>
      </c>
      <c r="D35" s="41"/>
      <c r="E35" s="43"/>
      <c r="F35" s="43"/>
      <c r="G35" s="43"/>
      <c r="H35" s="43"/>
      <c r="I35" s="43"/>
      <c r="J35" s="42">
        <v>45231.56</v>
      </c>
      <c r="K35" s="43"/>
      <c r="L35" s="43"/>
      <c r="M35" s="44">
        <v>45231.56</v>
      </c>
    </row>
    <row r="36" spans="1:13" x14ac:dyDescent="0.25">
      <c r="A36" s="11" t="s">
        <v>1235</v>
      </c>
      <c r="C36" s="14" t="s">
        <v>1219</v>
      </c>
      <c r="D36" s="45">
        <v>1314954.6999999997</v>
      </c>
      <c r="E36" s="42">
        <v>2717881.6500000013</v>
      </c>
      <c r="F36" s="42">
        <v>2525306.4900000002</v>
      </c>
      <c r="G36" s="42">
        <v>4154843.09</v>
      </c>
      <c r="H36" s="42">
        <v>3885422.0599999996</v>
      </c>
      <c r="I36" s="42">
        <v>3219462.87</v>
      </c>
      <c r="J36" s="42">
        <v>4791219.82</v>
      </c>
      <c r="K36" s="42">
        <v>4534348.34</v>
      </c>
      <c r="L36" s="42">
        <v>2147733.1400000011</v>
      </c>
      <c r="M36" s="44">
        <v>29291172.16</v>
      </c>
    </row>
    <row r="37" spans="1:13" x14ac:dyDescent="0.25">
      <c r="A37" s="11" t="s">
        <v>1233</v>
      </c>
      <c r="C37" s="14" t="s">
        <v>1222</v>
      </c>
      <c r="D37" s="45">
        <v>43797.31</v>
      </c>
      <c r="E37" s="42">
        <v>251211.22999999998</v>
      </c>
      <c r="F37" s="42">
        <v>388187.62</v>
      </c>
      <c r="G37" s="42">
        <v>380756.19</v>
      </c>
      <c r="H37" s="42">
        <v>317873.16999999993</v>
      </c>
      <c r="I37" s="42">
        <v>51658.81</v>
      </c>
      <c r="J37" s="42">
        <v>2.2737367544323206E-13</v>
      </c>
      <c r="K37" s="42">
        <v>214285.3</v>
      </c>
      <c r="L37" s="42">
        <v>173710.00999999998</v>
      </c>
      <c r="M37" s="44">
        <v>1821479.6400000001</v>
      </c>
    </row>
    <row r="38" spans="1:13" x14ac:dyDescent="0.25">
      <c r="A38" s="11" t="s">
        <v>1232</v>
      </c>
      <c r="C38" s="14" t="s">
        <v>1228</v>
      </c>
      <c r="D38" s="41"/>
      <c r="E38" s="43"/>
      <c r="F38" s="43"/>
      <c r="G38" s="43"/>
      <c r="H38" s="43"/>
      <c r="I38" s="43"/>
      <c r="J38" s="43"/>
      <c r="K38" s="43"/>
      <c r="L38" s="42">
        <v>0</v>
      </c>
      <c r="M38" s="44">
        <v>0</v>
      </c>
    </row>
    <row r="39" spans="1:13" x14ac:dyDescent="0.25">
      <c r="A39" s="11" t="s">
        <v>1233</v>
      </c>
      <c r="C39" s="14" t="s">
        <v>1230</v>
      </c>
      <c r="D39" s="45">
        <v>26246.6</v>
      </c>
      <c r="E39" s="42">
        <v>31486.65</v>
      </c>
      <c r="F39" s="42">
        <v>131266.75</v>
      </c>
      <c r="G39" s="43"/>
      <c r="H39" s="43"/>
      <c r="I39" s="42">
        <v>6061.0600000000013</v>
      </c>
      <c r="J39" s="42">
        <v>190517.87</v>
      </c>
      <c r="K39" s="42">
        <v>393194.26</v>
      </c>
      <c r="L39" s="42">
        <v>174226.81000000003</v>
      </c>
      <c r="M39" s="44">
        <v>953000</v>
      </c>
    </row>
    <row r="40" spans="1:13" x14ac:dyDescent="0.25">
      <c r="A40" s="11" t="s">
        <v>1189</v>
      </c>
      <c r="C40" s="14" t="s">
        <v>1174</v>
      </c>
      <c r="D40" s="33">
        <v>853935.73999999976</v>
      </c>
      <c r="E40" s="33">
        <v>1765225.9</v>
      </c>
      <c r="F40" s="33">
        <v>198662.7</v>
      </c>
      <c r="G40" s="33">
        <v>305925.39</v>
      </c>
      <c r="H40" s="33">
        <v>0</v>
      </c>
      <c r="I40" s="33">
        <v>595726.31999999995</v>
      </c>
      <c r="J40" s="33">
        <v>311260.94000000006</v>
      </c>
      <c r="K40" s="34"/>
      <c r="L40" s="34"/>
      <c r="M40" s="33">
        <v>4030736.9899999998</v>
      </c>
    </row>
    <row r="41" spans="1:13" x14ac:dyDescent="0.25">
      <c r="A41" s="11" t="s">
        <v>1189</v>
      </c>
      <c r="C41" s="14" t="s">
        <v>1175</v>
      </c>
      <c r="D41" s="33">
        <v>4815.7</v>
      </c>
      <c r="E41" s="33">
        <v>89382.32</v>
      </c>
      <c r="F41" s="33">
        <v>21200</v>
      </c>
      <c r="G41" s="34"/>
      <c r="H41" s="34"/>
      <c r="I41" s="34"/>
      <c r="J41" s="34"/>
      <c r="K41" s="34"/>
      <c r="L41" s="34"/>
      <c r="M41" s="33">
        <v>115398.02</v>
      </c>
    </row>
    <row r="42" spans="1:13" x14ac:dyDescent="0.25">
      <c r="A42" s="11" t="s">
        <v>1189</v>
      </c>
      <c r="C42" s="14" t="s">
        <v>1176</v>
      </c>
      <c r="D42" s="33">
        <v>139498.49</v>
      </c>
      <c r="E42" s="33">
        <v>1858509.8700000003</v>
      </c>
      <c r="F42" s="33">
        <v>547117.47</v>
      </c>
      <c r="G42" s="33">
        <v>150198.12</v>
      </c>
      <c r="H42" s="33">
        <v>1205740.47</v>
      </c>
      <c r="I42" s="33">
        <v>1127494.44</v>
      </c>
      <c r="J42" s="33">
        <v>1518055.28</v>
      </c>
      <c r="K42" s="34"/>
      <c r="L42" s="34"/>
      <c r="M42" s="33">
        <v>6546614.1400000015</v>
      </c>
    </row>
    <row r="43" spans="1:13" x14ac:dyDescent="0.25">
      <c r="A43" s="11" t="s">
        <v>1189</v>
      </c>
      <c r="C43" s="14" t="s">
        <v>1178</v>
      </c>
      <c r="D43" s="34"/>
      <c r="E43" s="34"/>
      <c r="F43" s="33">
        <v>169204.81</v>
      </c>
      <c r="G43" s="33">
        <v>235363.40000000002</v>
      </c>
      <c r="H43" s="33">
        <v>187008.86000000002</v>
      </c>
      <c r="I43" s="33">
        <v>31259.420000000002</v>
      </c>
      <c r="J43" s="33">
        <v>574465.80999999994</v>
      </c>
      <c r="K43" s="33">
        <v>503636.88</v>
      </c>
      <c r="L43" s="33">
        <v>717657.38</v>
      </c>
      <c r="M43" s="33">
        <v>2418596.5599999996</v>
      </c>
    </row>
    <row r="44" spans="1:13" x14ac:dyDescent="0.25">
      <c r="A44" s="11" t="s">
        <v>1189</v>
      </c>
      <c r="C44" s="14" t="s">
        <v>1179</v>
      </c>
      <c r="D44" s="34"/>
      <c r="E44" s="34"/>
      <c r="F44" s="34"/>
      <c r="G44" s="33">
        <v>137775.71</v>
      </c>
      <c r="H44" s="33">
        <v>326576.32000000007</v>
      </c>
      <c r="I44" s="33">
        <v>200650.72</v>
      </c>
      <c r="J44" s="33">
        <v>105689.95</v>
      </c>
      <c r="K44" s="33">
        <v>144522.14000000001</v>
      </c>
      <c r="L44" s="33">
        <v>16383.4</v>
      </c>
      <c r="M44" s="33">
        <v>931598.24000000011</v>
      </c>
    </row>
    <row r="45" spans="1:13" x14ac:dyDescent="0.25">
      <c r="A45" s="11" t="s">
        <v>1189</v>
      </c>
      <c r="C45" s="14" t="s">
        <v>1180</v>
      </c>
      <c r="D45" s="34"/>
      <c r="E45" s="34"/>
      <c r="F45" s="34"/>
      <c r="G45" s="34"/>
      <c r="H45" s="33">
        <v>809357.32</v>
      </c>
      <c r="I45" s="33">
        <v>2349885.12</v>
      </c>
      <c r="J45" s="33">
        <v>2797199.0299999993</v>
      </c>
      <c r="K45" s="33">
        <v>1439141.7599999998</v>
      </c>
      <c r="L45" s="33">
        <v>121645.8</v>
      </c>
      <c r="M45" s="33">
        <v>7517229.0299999984</v>
      </c>
    </row>
    <row r="46" spans="1:13" x14ac:dyDescent="0.25">
      <c r="A46" s="11" t="s">
        <v>1189</v>
      </c>
      <c r="C46" s="14" t="s">
        <v>1181</v>
      </c>
      <c r="D46" s="34"/>
      <c r="E46" s="34"/>
      <c r="F46" s="34"/>
      <c r="G46" s="34"/>
      <c r="H46" s="34"/>
      <c r="I46" s="33">
        <v>276554.03000000003</v>
      </c>
      <c r="J46" s="33">
        <v>848005.89</v>
      </c>
      <c r="K46" s="33">
        <v>509316.45</v>
      </c>
      <c r="L46" s="33">
        <v>129174.18999999999</v>
      </c>
      <c r="M46" s="33">
        <v>1763050.56</v>
      </c>
    </row>
    <row r="47" spans="1:13" x14ac:dyDescent="0.25">
      <c r="A47" s="11" t="s">
        <v>1189</v>
      </c>
      <c r="C47" s="14" t="s">
        <v>1182</v>
      </c>
      <c r="D47" s="34"/>
      <c r="E47" s="34"/>
      <c r="F47" s="34"/>
      <c r="G47" s="34"/>
      <c r="H47" s="34"/>
      <c r="I47" s="34"/>
      <c r="J47" s="33">
        <v>35089.919999999998</v>
      </c>
      <c r="K47" s="33">
        <v>68676.66</v>
      </c>
      <c r="L47" s="33">
        <v>59709.42</v>
      </c>
      <c r="M47" s="33">
        <v>163476</v>
      </c>
    </row>
    <row r="48" spans="1:13" x14ac:dyDescent="0.25">
      <c r="C48" s="14" t="s">
        <v>9</v>
      </c>
      <c r="D48" s="54">
        <v>2708087.02</v>
      </c>
      <c r="E48" s="55">
        <v>8895455.3500000015</v>
      </c>
      <c r="F48" s="55">
        <v>6163913.9699999997</v>
      </c>
      <c r="G48" s="55">
        <v>6407767.8099999996</v>
      </c>
      <c r="H48" s="55">
        <v>7991320.0499999998</v>
      </c>
      <c r="I48" s="55">
        <v>11857082.34</v>
      </c>
      <c r="J48" s="55">
        <v>14986844.800000001</v>
      </c>
      <c r="K48" s="55">
        <v>11678735.130000003</v>
      </c>
      <c r="L48" s="55">
        <v>5836098.7100000018</v>
      </c>
      <c r="M48" s="56">
        <v>76525305.180000037</v>
      </c>
    </row>
    <row r="49" spans="3:13" x14ac:dyDescent="0.25">
      <c r="C49"/>
      <c r="D49"/>
      <c r="E49"/>
      <c r="F49"/>
      <c r="G49"/>
      <c r="H49"/>
      <c r="I49"/>
      <c r="J49"/>
      <c r="K49"/>
      <c r="L49"/>
      <c r="M49"/>
    </row>
    <row r="50" spans="3:13" x14ac:dyDescent="0.25">
      <c r="C50"/>
      <c r="D50"/>
      <c r="E50"/>
      <c r="F50"/>
      <c r="G50"/>
      <c r="H50"/>
      <c r="I50"/>
      <c r="J50"/>
      <c r="K50"/>
      <c r="L50"/>
      <c r="M50"/>
    </row>
    <row r="51" spans="3:13" x14ac:dyDescent="0.25">
      <c r="C51"/>
      <c r="D51"/>
      <c r="E51"/>
      <c r="F51"/>
      <c r="G51"/>
      <c r="H51"/>
      <c r="I51"/>
      <c r="J51"/>
      <c r="K51"/>
      <c r="L51"/>
      <c r="M51"/>
    </row>
    <row r="52" spans="3:13" x14ac:dyDescent="0.25">
      <c r="C52"/>
      <c r="D52"/>
      <c r="E52"/>
      <c r="F52"/>
      <c r="G52"/>
      <c r="H52"/>
      <c r="I52"/>
      <c r="J52"/>
      <c r="K52"/>
      <c r="L52"/>
      <c r="M52"/>
    </row>
    <row r="53" spans="3:13" x14ac:dyDescent="0.25">
      <c r="C53"/>
      <c r="D53"/>
      <c r="E53"/>
      <c r="F53"/>
      <c r="G53"/>
      <c r="H53"/>
      <c r="I53"/>
      <c r="J53"/>
      <c r="K53"/>
      <c r="L53"/>
      <c r="M53"/>
    </row>
    <row r="54" spans="3:13" x14ac:dyDescent="0.25">
      <c r="C54"/>
      <c r="D54"/>
      <c r="E54"/>
      <c r="F54"/>
      <c r="G54"/>
      <c r="H54"/>
      <c r="I54"/>
      <c r="J54"/>
      <c r="K54"/>
      <c r="L54"/>
      <c r="M54"/>
    </row>
    <row r="55" spans="3:13" x14ac:dyDescent="0.25">
      <c r="C55"/>
      <c r="D55"/>
      <c r="E55"/>
      <c r="F55"/>
      <c r="G55"/>
      <c r="H55"/>
      <c r="I55"/>
      <c r="J55"/>
      <c r="K55"/>
      <c r="L55"/>
      <c r="M55"/>
    </row>
    <row r="56" spans="3:13" x14ac:dyDescent="0.25">
      <c r="C56"/>
      <c r="D56"/>
      <c r="E56"/>
      <c r="F56"/>
      <c r="G56"/>
      <c r="H56"/>
      <c r="I56"/>
      <c r="J56"/>
      <c r="K56"/>
      <c r="L56"/>
      <c r="M56"/>
    </row>
    <row r="57" spans="3:13" x14ac:dyDescent="0.25">
      <c r="C57"/>
      <c r="D57"/>
      <c r="E57"/>
      <c r="F57"/>
      <c r="G57"/>
      <c r="H57"/>
      <c r="I57"/>
      <c r="J57"/>
      <c r="K57"/>
      <c r="L57"/>
      <c r="M57"/>
    </row>
    <row r="58" spans="3:13" x14ac:dyDescent="0.25">
      <c r="C58"/>
      <c r="D58"/>
      <c r="E58"/>
      <c r="F58"/>
      <c r="G58"/>
      <c r="H58"/>
      <c r="I58"/>
      <c r="J58"/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ht="3.75" customHeight="1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  <row r="156" spans="3:13" x14ac:dyDescent="0.25">
      <c r="C156"/>
      <c r="D156"/>
      <c r="E156"/>
      <c r="F156"/>
      <c r="G156"/>
      <c r="H156"/>
      <c r="I156"/>
      <c r="J156"/>
      <c r="K156"/>
      <c r="L156"/>
      <c r="M156"/>
    </row>
    <row r="157" spans="3:13" x14ac:dyDescent="0.25">
      <c r="C157"/>
      <c r="D157"/>
      <c r="E157"/>
      <c r="F157"/>
      <c r="G157"/>
      <c r="H157"/>
      <c r="I157"/>
      <c r="J157"/>
      <c r="K157"/>
      <c r="L157"/>
      <c r="M157"/>
    </row>
    <row r="158" spans="3:13" x14ac:dyDescent="0.25">
      <c r="C158"/>
      <c r="D158"/>
      <c r="E158"/>
      <c r="F158"/>
      <c r="G158"/>
      <c r="H158"/>
      <c r="I158"/>
      <c r="J158"/>
      <c r="K158"/>
      <c r="L158"/>
      <c r="M158"/>
    </row>
    <row r="159" spans="3:13" x14ac:dyDescent="0.25">
      <c r="C159"/>
      <c r="D159"/>
      <c r="E159"/>
      <c r="F159"/>
      <c r="G159"/>
      <c r="H159"/>
      <c r="I159"/>
      <c r="J159"/>
      <c r="K159"/>
      <c r="L159"/>
      <c r="M159"/>
    </row>
    <row r="160" spans="3:13" x14ac:dyDescent="0.25">
      <c r="C160"/>
      <c r="D160"/>
      <c r="E160"/>
      <c r="F160"/>
      <c r="G160"/>
      <c r="H160"/>
      <c r="I160"/>
      <c r="J160"/>
      <c r="K160"/>
      <c r="L160"/>
      <c r="M160"/>
    </row>
    <row r="161" spans="3:13" x14ac:dyDescent="0.25">
      <c r="C161"/>
      <c r="D161"/>
      <c r="E161"/>
      <c r="F161"/>
      <c r="G161"/>
      <c r="H161"/>
      <c r="I161"/>
      <c r="J161"/>
      <c r="K161"/>
      <c r="L161"/>
      <c r="M161"/>
    </row>
    <row r="162" spans="3:13" x14ac:dyDescent="0.25">
      <c r="C162"/>
      <c r="D162"/>
      <c r="E162"/>
      <c r="F162"/>
      <c r="G162"/>
      <c r="H162"/>
      <c r="I162"/>
      <c r="J162"/>
      <c r="K162"/>
      <c r="L162"/>
      <c r="M162"/>
    </row>
    <row r="163" spans="3:13" x14ac:dyDescent="0.25">
      <c r="C163"/>
      <c r="D163"/>
      <c r="E163"/>
      <c r="F163"/>
      <c r="G163"/>
      <c r="H163"/>
      <c r="I163"/>
      <c r="J163"/>
      <c r="K163"/>
      <c r="L163"/>
      <c r="M163"/>
    </row>
    <row r="164" spans="3:13" x14ac:dyDescent="0.25">
      <c r="C164"/>
      <c r="D164"/>
      <c r="E164"/>
      <c r="F164"/>
      <c r="G164"/>
      <c r="H164"/>
      <c r="I164"/>
      <c r="J164"/>
      <c r="K164"/>
      <c r="L164"/>
      <c r="M164"/>
    </row>
    <row r="165" spans="3:13" x14ac:dyDescent="0.25">
      <c r="C165"/>
      <c r="D165"/>
      <c r="E165"/>
      <c r="F165"/>
      <c r="G165"/>
      <c r="H165"/>
      <c r="I165"/>
      <c r="J165"/>
      <c r="K165"/>
      <c r="L165"/>
      <c r="M165"/>
    </row>
    <row r="166" spans="3:13" x14ac:dyDescent="0.25">
      <c r="C166"/>
      <c r="D166"/>
      <c r="E166"/>
      <c r="F166"/>
      <c r="G166"/>
      <c r="H166"/>
      <c r="I166"/>
      <c r="J166"/>
      <c r="K166"/>
      <c r="L166"/>
      <c r="M166"/>
    </row>
    <row r="167" spans="3:13" x14ac:dyDescent="0.25">
      <c r="C167"/>
      <c r="D167"/>
      <c r="E167"/>
      <c r="F167"/>
      <c r="G167"/>
      <c r="H167"/>
      <c r="I167"/>
      <c r="J167"/>
      <c r="K167"/>
      <c r="L167"/>
      <c r="M167"/>
    </row>
    <row r="168" spans="3:13" x14ac:dyDescent="0.25">
      <c r="C168"/>
      <c r="D168"/>
      <c r="E168"/>
      <c r="F168"/>
      <c r="G168"/>
      <c r="H168"/>
      <c r="I168"/>
      <c r="J168"/>
      <c r="K168"/>
      <c r="L168"/>
      <c r="M168"/>
    </row>
    <row r="169" spans="3:13" x14ac:dyDescent="0.25">
      <c r="C169"/>
      <c r="D169"/>
      <c r="E169"/>
      <c r="F169"/>
      <c r="G169"/>
      <c r="H169"/>
      <c r="I169"/>
      <c r="J169"/>
      <c r="K169"/>
      <c r="L169"/>
      <c r="M169"/>
    </row>
    <row r="170" spans="3:13" x14ac:dyDescent="0.25">
      <c r="C170"/>
      <c r="D170"/>
      <c r="E170"/>
      <c r="F170"/>
      <c r="G170"/>
      <c r="H170"/>
      <c r="I170"/>
      <c r="J170"/>
      <c r="K170"/>
      <c r="L170"/>
      <c r="M170"/>
    </row>
    <row r="171" spans="3:13" x14ac:dyDescent="0.25">
      <c r="C171"/>
      <c r="D171"/>
      <c r="E171"/>
      <c r="F171"/>
      <c r="G171"/>
      <c r="H171"/>
      <c r="I171"/>
      <c r="J171"/>
      <c r="K171"/>
      <c r="L171"/>
      <c r="M171"/>
    </row>
    <row r="172" spans="3:13" x14ac:dyDescent="0.25">
      <c r="C172"/>
      <c r="D172"/>
      <c r="E172"/>
      <c r="F172"/>
      <c r="G172"/>
      <c r="H172"/>
      <c r="I172"/>
      <c r="J172"/>
      <c r="K172"/>
      <c r="L172"/>
      <c r="M172"/>
    </row>
    <row r="173" spans="3:13" x14ac:dyDescent="0.25">
      <c r="C173"/>
      <c r="D173"/>
      <c r="E173"/>
      <c r="F173"/>
      <c r="G173"/>
      <c r="H173"/>
      <c r="I173"/>
      <c r="J173"/>
      <c r="K173"/>
      <c r="L173"/>
      <c r="M173"/>
    </row>
    <row r="174" spans="3:13" x14ac:dyDescent="0.25">
      <c r="C174"/>
      <c r="D174"/>
      <c r="E174"/>
      <c r="F174"/>
      <c r="G174"/>
      <c r="H174"/>
      <c r="I174"/>
      <c r="J174"/>
      <c r="K174"/>
      <c r="L174"/>
      <c r="M174"/>
    </row>
    <row r="175" spans="3:13" x14ac:dyDescent="0.25">
      <c r="C175"/>
      <c r="D175"/>
      <c r="E175"/>
      <c r="F175"/>
      <c r="G175"/>
      <c r="H175"/>
      <c r="I175"/>
      <c r="J175"/>
      <c r="K175"/>
      <c r="L175"/>
      <c r="M175"/>
    </row>
    <row r="176" spans="3:13" x14ac:dyDescent="0.25">
      <c r="C176"/>
      <c r="D176"/>
      <c r="E176"/>
      <c r="F176"/>
      <c r="G176"/>
      <c r="H176"/>
      <c r="I176"/>
      <c r="J176"/>
      <c r="K176"/>
      <c r="L176"/>
      <c r="M176"/>
    </row>
    <row r="177" spans="3:13" x14ac:dyDescent="0.25">
      <c r="C177"/>
      <c r="D177"/>
      <c r="E177"/>
      <c r="F177"/>
      <c r="G177"/>
      <c r="H177"/>
      <c r="I177"/>
      <c r="J177"/>
      <c r="K177"/>
      <c r="L177"/>
      <c r="M177"/>
    </row>
    <row r="178" spans="3:13" x14ac:dyDescent="0.25">
      <c r="C178"/>
      <c r="D178"/>
      <c r="E178"/>
      <c r="F178"/>
      <c r="G178"/>
      <c r="H178"/>
      <c r="I178"/>
      <c r="J178"/>
      <c r="K178"/>
      <c r="L178"/>
      <c r="M178"/>
    </row>
    <row r="179" spans="3:13" x14ac:dyDescent="0.25">
      <c r="C179"/>
      <c r="D179"/>
      <c r="E179"/>
      <c r="F179"/>
      <c r="G179"/>
      <c r="H179"/>
      <c r="I179"/>
      <c r="J179"/>
      <c r="K179"/>
      <c r="L179"/>
      <c r="M179"/>
    </row>
    <row r="180" spans="3:13" x14ac:dyDescent="0.25">
      <c r="C180"/>
      <c r="D180"/>
      <c r="E180"/>
      <c r="F180"/>
      <c r="G180"/>
      <c r="H180"/>
      <c r="I180"/>
      <c r="J180"/>
      <c r="K180"/>
      <c r="L180"/>
      <c r="M180"/>
    </row>
    <row r="181" spans="3:13" x14ac:dyDescent="0.25">
      <c r="C181"/>
      <c r="D181"/>
      <c r="E181"/>
      <c r="F181"/>
      <c r="G181"/>
      <c r="H181"/>
      <c r="I181"/>
      <c r="J181"/>
      <c r="K181"/>
      <c r="L181"/>
      <c r="M181"/>
    </row>
    <row r="182" spans="3:13" x14ac:dyDescent="0.25">
      <c r="C182"/>
      <c r="D182"/>
      <c r="E182"/>
      <c r="F182"/>
      <c r="G182"/>
      <c r="H182"/>
      <c r="I182"/>
      <c r="J182"/>
      <c r="K182"/>
      <c r="L182"/>
      <c r="M182"/>
    </row>
    <row r="183" spans="3:13" x14ac:dyDescent="0.25">
      <c r="C183"/>
      <c r="D183"/>
      <c r="E183"/>
      <c r="F183"/>
      <c r="G183"/>
      <c r="H183"/>
      <c r="I183"/>
      <c r="J183"/>
      <c r="K183"/>
      <c r="L183"/>
      <c r="M183"/>
    </row>
    <row r="184" spans="3:13" x14ac:dyDescent="0.25">
      <c r="C184"/>
      <c r="D184"/>
      <c r="E184"/>
      <c r="F184"/>
      <c r="G184"/>
      <c r="H184"/>
      <c r="I184"/>
      <c r="J184"/>
      <c r="K184"/>
      <c r="L184"/>
      <c r="M184"/>
    </row>
    <row r="185" spans="3:13" x14ac:dyDescent="0.25">
      <c r="C185"/>
      <c r="D185"/>
      <c r="E185"/>
      <c r="F185"/>
      <c r="G185"/>
      <c r="H185"/>
      <c r="I185"/>
      <c r="J185"/>
      <c r="K185"/>
      <c r="L185"/>
      <c r="M185"/>
    </row>
    <row r="186" spans="3:13" x14ac:dyDescent="0.25">
      <c r="C186"/>
      <c r="D186"/>
      <c r="E186"/>
      <c r="F186"/>
      <c r="G186"/>
      <c r="H186"/>
      <c r="I186"/>
      <c r="J186"/>
      <c r="K186"/>
      <c r="L186"/>
      <c r="M186"/>
    </row>
    <row r="187" spans="3:13" x14ac:dyDescent="0.25">
      <c r="C187"/>
      <c r="D187"/>
      <c r="E187"/>
      <c r="F187"/>
      <c r="G187"/>
      <c r="H187"/>
      <c r="I187"/>
      <c r="J187"/>
      <c r="K187"/>
      <c r="L187"/>
      <c r="M187"/>
    </row>
    <row r="188" spans="3:13" x14ac:dyDescent="0.25">
      <c r="C188"/>
      <c r="D188"/>
      <c r="E188"/>
      <c r="F188"/>
      <c r="G188"/>
      <c r="H188"/>
      <c r="I188"/>
      <c r="J188"/>
      <c r="K188"/>
      <c r="L188"/>
      <c r="M188"/>
    </row>
    <row r="189" spans="3:13" x14ac:dyDescent="0.25">
      <c r="C189"/>
      <c r="D189"/>
      <c r="E189"/>
      <c r="F189"/>
      <c r="G189"/>
      <c r="H189"/>
      <c r="I189"/>
      <c r="J189"/>
      <c r="K189"/>
      <c r="L189"/>
      <c r="M189"/>
    </row>
    <row r="190" spans="3:13" x14ac:dyDescent="0.25">
      <c r="C190"/>
      <c r="D190"/>
      <c r="E190"/>
      <c r="F190"/>
      <c r="G190"/>
      <c r="H190"/>
      <c r="I190"/>
      <c r="J190"/>
      <c r="K190"/>
      <c r="L190"/>
      <c r="M190"/>
    </row>
    <row r="191" spans="3:13" x14ac:dyDescent="0.25">
      <c r="C191"/>
      <c r="D191"/>
      <c r="E191"/>
      <c r="F191"/>
      <c r="G191"/>
      <c r="H191"/>
      <c r="I191"/>
      <c r="J191"/>
      <c r="K191"/>
      <c r="L191"/>
      <c r="M191"/>
    </row>
    <row r="192" spans="3:13" x14ac:dyDescent="0.25">
      <c r="C192"/>
      <c r="D192"/>
      <c r="E192"/>
      <c r="F192"/>
      <c r="G192"/>
      <c r="H192"/>
      <c r="I192"/>
      <c r="J192"/>
      <c r="K192"/>
      <c r="L192"/>
      <c r="M192"/>
    </row>
    <row r="193" spans="3:13" x14ac:dyDescent="0.25">
      <c r="C193"/>
      <c r="D193"/>
      <c r="E193"/>
      <c r="F193"/>
      <c r="G193"/>
      <c r="H193"/>
      <c r="I193"/>
      <c r="J193"/>
      <c r="K193"/>
      <c r="L193"/>
      <c r="M193"/>
    </row>
    <row r="194" spans="3:13" x14ac:dyDescent="0.25">
      <c r="C194"/>
      <c r="D194"/>
      <c r="E194"/>
      <c r="F194"/>
      <c r="G194"/>
      <c r="H194"/>
      <c r="I194"/>
      <c r="J194"/>
      <c r="K194"/>
      <c r="L194"/>
      <c r="M194"/>
    </row>
    <row r="195" spans="3:13" x14ac:dyDescent="0.25">
      <c r="C195"/>
      <c r="D195"/>
      <c r="E195"/>
      <c r="F195"/>
      <c r="G195"/>
      <c r="H195"/>
      <c r="I195"/>
      <c r="J195"/>
      <c r="K195"/>
      <c r="L195"/>
      <c r="M195"/>
    </row>
    <row r="196" spans="3:13" x14ac:dyDescent="0.25">
      <c r="C196"/>
      <c r="D196"/>
      <c r="E196"/>
      <c r="F196"/>
      <c r="G196"/>
      <c r="H196"/>
      <c r="I196"/>
      <c r="J196"/>
      <c r="K196"/>
      <c r="L196"/>
      <c r="M196"/>
    </row>
    <row r="197" spans="3:13" x14ac:dyDescent="0.25">
      <c r="C197"/>
      <c r="D197"/>
      <c r="E197"/>
      <c r="F197"/>
      <c r="G197"/>
      <c r="H197"/>
      <c r="I197"/>
      <c r="J197"/>
      <c r="K197"/>
      <c r="L197"/>
      <c r="M197"/>
    </row>
    <row r="198" spans="3:13" x14ac:dyDescent="0.25">
      <c r="C198"/>
      <c r="D198"/>
      <c r="E198"/>
      <c r="F198"/>
      <c r="G198"/>
      <c r="H198"/>
      <c r="I198"/>
      <c r="J198"/>
      <c r="K198"/>
      <c r="L198"/>
      <c r="M198"/>
    </row>
    <row r="199" spans="3:13" x14ac:dyDescent="0.25">
      <c r="C199"/>
      <c r="D199"/>
      <c r="E199"/>
      <c r="F199"/>
      <c r="G199"/>
      <c r="H199"/>
      <c r="I199"/>
      <c r="J199"/>
      <c r="K199"/>
      <c r="L199"/>
      <c r="M199"/>
    </row>
    <row r="200" spans="3:13" x14ac:dyDescent="0.25">
      <c r="C200"/>
      <c r="D200"/>
      <c r="E200"/>
      <c r="F200"/>
      <c r="G200"/>
      <c r="H200"/>
      <c r="I200"/>
      <c r="J200"/>
      <c r="K200"/>
      <c r="L200"/>
      <c r="M200"/>
    </row>
    <row r="201" spans="3:13" x14ac:dyDescent="0.25">
      <c r="C201"/>
      <c r="D201"/>
      <c r="E201"/>
      <c r="F201"/>
      <c r="G201"/>
      <c r="H201"/>
      <c r="I201"/>
      <c r="J201"/>
      <c r="K201"/>
      <c r="L201"/>
      <c r="M201"/>
    </row>
    <row r="202" spans="3:13" x14ac:dyDescent="0.25">
      <c r="C202"/>
      <c r="D202"/>
      <c r="E202"/>
      <c r="F202"/>
      <c r="G202"/>
      <c r="H202"/>
      <c r="I202"/>
      <c r="J202"/>
      <c r="K202"/>
      <c r="L202"/>
      <c r="M202"/>
    </row>
    <row r="203" spans="3:13" x14ac:dyDescent="0.25">
      <c r="C203"/>
      <c r="D203"/>
      <c r="E203"/>
      <c r="F203"/>
      <c r="G203"/>
      <c r="H203"/>
      <c r="I203"/>
      <c r="J203"/>
      <c r="K203"/>
      <c r="L203"/>
      <c r="M203"/>
    </row>
    <row r="204" spans="3:13" x14ac:dyDescent="0.25">
      <c r="C204"/>
      <c r="D204"/>
      <c r="E204"/>
      <c r="F204"/>
      <c r="G204"/>
      <c r="H204"/>
      <c r="I204"/>
      <c r="J204"/>
      <c r="K204"/>
      <c r="L204"/>
      <c r="M204"/>
    </row>
    <row r="205" spans="3:13" x14ac:dyDescent="0.25">
      <c r="C205"/>
      <c r="D205"/>
      <c r="E205"/>
      <c r="F205"/>
      <c r="G205"/>
      <c r="H205"/>
      <c r="I205"/>
      <c r="J205"/>
      <c r="K205"/>
      <c r="L205"/>
      <c r="M205"/>
    </row>
    <row r="206" spans="3:13" x14ac:dyDescent="0.25">
      <c r="C206"/>
      <c r="D206"/>
      <c r="E206"/>
      <c r="F206"/>
      <c r="G206"/>
      <c r="H206"/>
      <c r="I206"/>
      <c r="J206"/>
      <c r="K206"/>
      <c r="L206"/>
      <c r="M206"/>
    </row>
    <row r="207" spans="3:13" x14ac:dyDescent="0.25">
      <c r="C207"/>
      <c r="D207"/>
      <c r="E207"/>
      <c r="F207"/>
      <c r="G207"/>
      <c r="H207"/>
      <c r="I207"/>
      <c r="J207"/>
      <c r="K207"/>
      <c r="L207"/>
      <c r="M207"/>
    </row>
    <row r="208" spans="3:13" x14ac:dyDescent="0.25">
      <c r="C208"/>
      <c r="D208"/>
      <c r="E208"/>
      <c r="F208"/>
      <c r="G208"/>
      <c r="H208"/>
      <c r="I208"/>
      <c r="J208"/>
      <c r="K208"/>
      <c r="L208"/>
      <c r="M208"/>
    </row>
    <row r="209" spans="3:13" x14ac:dyDescent="0.25">
      <c r="C209"/>
      <c r="D209"/>
      <c r="E209"/>
      <c r="F209"/>
      <c r="G209"/>
      <c r="H209"/>
      <c r="I209"/>
      <c r="J209"/>
      <c r="K209"/>
      <c r="L209"/>
      <c r="M209"/>
    </row>
    <row r="210" spans="3:13" x14ac:dyDescent="0.25">
      <c r="C210"/>
      <c r="D210"/>
      <c r="E210"/>
      <c r="F210"/>
      <c r="G210"/>
      <c r="H210"/>
      <c r="I210"/>
      <c r="J210"/>
      <c r="K210"/>
      <c r="L210"/>
      <c r="M210"/>
    </row>
    <row r="211" spans="3:13" x14ac:dyDescent="0.25">
      <c r="C211"/>
      <c r="D211"/>
      <c r="E211"/>
      <c r="F211"/>
      <c r="G211"/>
      <c r="H211"/>
      <c r="I211"/>
      <c r="J211"/>
      <c r="K211"/>
      <c r="L211"/>
      <c r="M211"/>
    </row>
    <row r="212" spans="3:13" x14ac:dyDescent="0.25">
      <c r="C212"/>
      <c r="D212"/>
      <c r="E212"/>
      <c r="F212"/>
      <c r="G212"/>
      <c r="H212"/>
      <c r="I212"/>
      <c r="J212"/>
      <c r="K212"/>
      <c r="L212"/>
      <c r="M212"/>
    </row>
    <row r="213" spans="3:13" x14ac:dyDescent="0.25">
      <c r="C213"/>
      <c r="D213"/>
      <c r="E213"/>
      <c r="F213"/>
      <c r="G213"/>
      <c r="H213"/>
      <c r="I213"/>
      <c r="J213"/>
      <c r="K213"/>
      <c r="L213"/>
      <c r="M213"/>
    </row>
    <row r="214" spans="3:13" x14ac:dyDescent="0.25">
      <c r="C214"/>
      <c r="D214"/>
      <c r="E214"/>
      <c r="F214"/>
      <c r="G214"/>
      <c r="H214"/>
      <c r="I214"/>
      <c r="J214"/>
      <c r="K214"/>
      <c r="L214"/>
      <c r="M214"/>
    </row>
    <row r="215" spans="3:13" x14ac:dyDescent="0.25">
      <c r="C215"/>
      <c r="D215"/>
      <c r="E215"/>
      <c r="F215"/>
      <c r="G215"/>
      <c r="H215"/>
      <c r="I215"/>
      <c r="J215"/>
      <c r="K215"/>
      <c r="L215"/>
      <c r="M215"/>
    </row>
    <row r="216" spans="3:13" x14ac:dyDescent="0.25">
      <c r="C216"/>
      <c r="D216"/>
      <c r="E216"/>
      <c r="F216"/>
      <c r="G216"/>
      <c r="H216"/>
      <c r="I216"/>
      <c r="J216"/>
      <c r="K216"/>
      <c r="L216"/>
      <c r="M216"/>
    </row>
    <row r="217" spans="3:13" x14ac:dyDescent="0.25">
      <c r="C217"/>
      <c r="D217"/>
      <c r="E217"/>
      <c r="F217"/>
      <c r="G217"/>
      <c r="H217"/>
      <c r="I217"/>
      <c r="J217"/>
      <c r="K217"/>
      <c r="L217"/>
      <c r="M217"/>
    </row>
    <row r="218" spans="3:13" x14ac:dyDescent="0.25">
      <c r="C218"/>
      <c r="D218"/>
      <c r="E218"/>
      <c r="F218"/>
      <c r="G218"/>
      <c r="H218"/>
      <c r="I218"/>
      <c r="J218"/>
      <c r="K218"/>
      <c r="L218"/>
      <c r="M218"/>
    </row>
    <row r="219" spans="3:13" x14ac:dyDescent="0.25">
      <c r="C219"/>
      <c r="D219"/>
      <c r="E219"/>
      <c r="F219"/>
      <c r="G219"/>
      <c r="H219"/>
      <c r="I219"/>
      <c r="J219"/>
      <c r="K219"/>
      <c r="L219"/>
      <c r="M219"/>
    </row>
    <row r="220" spans="3:13" x14ac:dyDescent="0.25">
      <c r="C220"/>
      <c r="D220"/>
      <c r="E220"/>
      <c r="F220"/>
      <c r="G220"/>
      <c r="H220"/>
      <c r="I220"/>
      <c r="J220"/>
      <c r="K220"/>
      <c r="L220"/>
      <c r="M220"/>
    </row>
    <row r="221" spans="3:13" x14ac:dyDescent="0.25">
      <c r="C221"/>
      <c r="D221"/>
      <c r="E221"/>
      <c r="F221"/>
      <c r="G221"/>
      <c r="H221"/>
      <c r="I221"/>
      <c r="J221"/>
      <c r="K221"/>
      <c r="L221"/>
      <c r="M221"/>
    </row>
    <row r="222" spans="3:13" x14ac:dyDescent="0.25">
      <c r="C222"/>
      <c r="D222"/>
      <c r="E222"/>
      <c r="F222"/>
      <c r="G222"/>
      <c r="H222"/>
      <c r="I222"/>
      <c r="J222"/>
      <c r="K222"/>
      <c r="L222"/>
      <c r="M222"/>
    </row>
    <row r="223" spans="3:13" x14ac:dyDescent="0.25">
      <c r="C223"/>
      <c r="D223"/>
      <c r="E223"/>
      <c r="F223"/>
      <c r="G223"/>
      <c r="H223"/>
      <c r="I223"/>
      <c r="J223"/>
      <c r="K223"/>
      <c r="L223"/>
      <c r="M223"/>
    </row>
    <row r="224" spans="3:13" x14ac:dyDescent="0.25">
      <c r="C224"/>
      <c r="D224"/>
      <c r="E224"/>
      <c r="F224"/>
      <c r="G224"/>
      <c r="H224"/>
      <c r="I224"/>
      <c r="J224"/>
      <c r="K224"/>
      <c r="L224"/>
      <c r="M224"/>
    </row>
    <row r="225" spans="3:13" x14ac:dyDescent="0.25">
      <c r="C225"/>
      <c r="D225"/>
      <c r="E225"/>
      <c r="F225"/>
      <c r="G225"/>
      <c r="H225"/>
      <c r="I225"/>
      <c r="J225"/>
      <c r="K225"/>
      <c r="L225"/>
      <c r="M225"/>
    </row>
    <row r="226" spans="3:13" x14ac:dyDescent="0.25">
      <c r="C226"/>
      <c r="D226"/>
      <c r="E226"/>
      <c r="F226"/>
      <c r="G226"/>
      <c r="H226"/>
      <c r="I226"/>
      <c r="J226"/>
      <c r="K226"/>
      <c r="L226"/>
      <c r="M226"/>
    </row>
    <row r="227" spans="3:13" x14ac:dyDescent="0.25">
      <c r="C227"/>
      <c r="D227"/>
      <c r="E227"/>
      <c r="F227"/>
      <c r="G227"/>
      <c r="H227"/>
      <c r="I227"/>
      <c r="J227"/>
      <c r="K227"/>
      <c r="L227"/>
      <c r="M227"/>
    </row>
    <row r="228" spans="3:13" x14ac:dyDescent="0.25">
      <c r="C228"/>
      <c r="D228"/>
      <c r="E228"/>
      <c r="F228"/>
      <c r="G228"/>
      <c r="H228"/>
      <c r="I228"/>
      <c r="J228"/>
      <c r="K228"/>
      <c r="L228"/>
      <c r="M228"/>
    </row>
    <row r="229" spans="3:13" x14ac:dyDescent="0.25">
      <c r="C229"/>
      <c r="D229"/>
      <c r="E229"/>
      <c r="F229"/>
      <c r="G229"/>
      <c r="H229"/>
      <c r="I229"/>
      <c r="J229"/>
      <c r="K229"/>
      <c r="L229"/>
      <c r="M229"/>
    </row>
    <row r="230" spans="3:13" x14ac:dyDescent="0.25">
      <c r="C230"/>
      <c r="D230"/>
      <c r="E230"/>
      <c r="F230"/>
      <c r="G230"/>
      <c r="H230"/>
      <c r="I230"/>
      <c r="J230"/>
      <c r="K230"/>
      <c r="L230"/>
      <c r="M230"/>
    </row>
    <row r="231" spans="3:13" x14ac:dyDescent="0.25">
      <c r="C231"/>
      <c r="D231"/>
      <c r="E231"/>
      <c r="F231"/>
      <c r="G231"/>
      <c r="H231"/>
      <c r="I231"/>
      <c r="J231"/>
      <c r="K231"/>
      <c r="L231"/>
      <c r="M231"/>
    </row>
    <row r="232" spans="3:13" x14ac:dyDescent="0.25">
      <c r="C232"/>
      <c r="D232"/>
      <c r="E232"/>
      <c r="F232"/>
      <c r="G232"/>
      <c r="H232"/>
      <c r="I232"/>
      <c r="J232"/>
      <c r="K232"/>
      <c r="L232"/>
      <c r="M232"/>
    </row>
    <row r="233" spans="3:13" x14ac:dyDescent="0.25">
      <c r="C233"/>
      <c r="D233"/>
      <c r="E233"/>
      <c r="F233"/>
      <c r="G233"/>
      <c r="H233"/>
      <c r="I233"/>
      <c r="J233"/>
      <c r="K233"/>
      <c r="L233"/>
      <c r="M233"/>
    </row>
    <row r="234" spans="3:13" x14ac:dyDescent="0.25">
      <c r="C234"/>
      <c r="D234"/>
      <c r="E234"/>
      <c r="F234"/>
      <c r="G234"/>
      <c r="H234"/>
      <c r="I234"/>
      <c r="J234"/>
      <c r="K234"/>
      <c r="L234"/>
      <c r="M234"/>
    </row>
    <row r="235" spans="3:13" x14ac:dyDescent="0.25">
      <c r="C235"/>
      <c r="D235"/>
      <c r="E235"/>
      <c r="F235"/>
      <c r="G235"/>
      <c r="H235"/>
      <c r="I235"/>
      <c r="J235"/>
      <c r="K235"/>
      <c r="L235"/>
      <c r="M235"/>
    </row>
    <row r="236" spans="3:13" x14ac:dyDescent="0.25">
      <c r="C236"/>
      <c r="D236"/>
      <c r="E236"/>
      <c r="F236"/>
      <c r="G236"/>
      <c r="H236"/>
      <c r="I236"/>
      <c r="J236"/>
      <c r="K236"/>
      <c r="L236"/>
      <c r="M236"/>
    </row>
    <row r="237" spans="3:13" x14ac:dyDescent="0.25">
      <c r="C237"/>
      <c r="D237"/>
      <c r="E237"/>
      <c r="F237"/>
      <c r="G237"/>
      <c r="H237"/>
      <c r="I237"/>
      <c r="J237"/>
      <c r="K237"/>
      <c r="L237"/>
      <c r="M237"/>
    </row>
    <row r="238" spans="3:13" x14ac:dyDescent="0.25">
      <c r="C238"/>
      <c r="D238"/>
      <c r="E238"/>
      <c r="F238"/>
      <c r="G238"/>
      <c r="H238"/>
      <c r="I238"/>
      <c r="J238"/>
      <c r="K238"/>
      <c r="L238"/>
      <c r="M238"/>
    </row>
    <row r="239" spans="3:13" x14ac:dyDescent="0.25">
      <c r="C239"/>
      <c r="D239"/>
      <c r="E239"/>
      <c r="F239"/>
      <c r="G239"/>
      <c r="H239"/>
      <c r="I239"/>
      <c r="J239"/>
      <c r="K239"/>
      <c r="L239"/>
      <c r="M239"/>
    </row>
    <row r="240" spans="3:13" x14ac:dyDescent="0.25">
      <c r="C240"/>
      <c r="D240"/>
      <c r="E240"/>
      <c r="F240"/>
      <c r="G240"/>
      <c r="H240"/>
      <c r="I240"/>
      <c r="J240"/>
      <c r="K240"/>
      <c r="L240"/>
      <c r="M240"/>
    </row>
    <row r="241" spans="3:13" x14ac:dyDescent="0.25">
      <c r="C241"/>
      <c r="D241"/>
      <c r="E241"/>
      <c r="F241"/>
      <c r="G241"/>
      <c r="H241"/>
      <c r="I241"/>
      <c r="J241"/>
      <c r="K241"/>
      <c r="L241"/>
      <c r="M241"/>
    </row>
    <row r="242" spans="3:13" x14ac:dyDescent="0.25">
      <c r="C242"/>
      <c r="D242"/>
      <c r="E242"/>
      <c r="F242"/>
      <c r="G242"/>
      <c r="H242"/>
      <c r="I242"/>
      <c r="J242"/>
      <c r="K242"/>
      <c r="L242"/>
      <c r="M242"/>
    </row>
    <row r="243" spans="3:13" x14ac:dyDescent="0.25">
      <c r="C243"/>
      <c r="D243"/>
      <c r="E243"/>
      <c r="F243"/>
      <c r="G243"/>
      <c r="H243"/>
      <c r="I243"/>
      <c r="J243"/>
      <c r="K243"/>
      <c r="L243"/>
      <c r="M243"/>
    </row>
    <row r="244" spans="3:13" x14ac:dyDescent="0.25">
      <c r="C244"/>
      <c r="D244"/>
      <c r="E244"/>
      <c r="F244"/>
      <c r="G244"/>
      <c r="H244"/>
      <c r="I244"/>
      <c r="J244"/>
      <c r="K244"/>
      <c r="L244"/>
      <c r="M244"/>
    </row>
    <row r="245" spans="3:13" x14ac:dyDescent="0.25">
      <c r="C245"/>
      <c r="D245"/>
      <c r="E245"/>
      <c r="F245"/>
      <c r="G245"/>
      <c r="H245"/>
      <c r="I245"/>
      <c r="J245"/>
      <c r="K245"/>
      <c r="L245"/>
      <c r="M245"/>
    </row>
    <row r="246" spans="3:13" x14ac:dyDescent="0.25">
      <c r="C246"/>
      <c r="D246"/>
      <c r="E246"/>
      <c r="F246"/>
      <c r="G246"/>
      <c r="H246"/>
      <c r="I246"/>
      <c r="J246"/>
      <c r="K246"/>
      <c r="L246"/>
      <c r="M246"/>
    </row>
    <row r="247" spans="3:13" x14ac:dyDescent="0.25">
      <c r="C247"/>
      <c r="D247"/>
      <c r="E247"/>
      <c r="F247"/>
      <c r="G247"/>
      <c r="H247"/>
      <c r="I247"/>
      <c r="J247"/>
      <c r="K247"/>
      <c r="L247"/>
      <c r="M247"/>
    </row>
    <row r="248" spans="3:13" x14ac:dyDescent="0.25">
      <c r="C248"/>
      <c r="D248"/>
      <c r="E248"/>
      <c r="F248"/>
      <c r="G248"/>
      <c r="H248"/>
      <c r="I248"/>
      <c r="J248"/>
      <c r="K248"/>
      <c r="L248"/>
      <c r="M248"/>
    </row>
    <row r="249" spans="3:13" x14ac:dyDescent="0.25">
      <c r="C249"/>
      <c r="D249"/>
      <c r="E249"/>
      <c r="F249"/>
      <c r="G249"/>
      <c r="H249"/>
      <c r="I249"/>
      <c r="J249"/>
      <c r="K249"/>
      <c r="L249"/>
      <c r="M249"/>
    </row>
    <row r="250" spans="3:13" x14ac:dyDescent="0.25">
      <c r="C250"/>
      <c r="D250"/>
      <c r="E250"/>
      <c r="F250"/>
      <c r="G250"/>
      <c r="H250"/>
      <c r="I250"/>
      <c r="J250"/>
      <c r="K250"/>
      <c r="L250"/>
      <c r="M250"/>
    </row>
    <row r="251" spans="3:13" x14ac:dyDescent="0.25">
      <c r="C251"/>
      <c r="D251"/>
      <c r="E251"/>
      <c r="F251"/>
      <c r="G251"/>
      <c r="H251"/>
      <c r="I251"/>
      <c r="J251"/>
      <c r="K251"/>
      <c r="L251"/>
      <c r="M251"/>
    </row>
    <row r="252" spans="3:13" x14ac:dyDescent="0.25">
      <c r="C252"/>
      <c r="D252"/>
      <c r="E252"/>
      <c r="F252"/>
      <c r="G252"/>
      <c r="H252"/>
      <c r="I252"/>
      <c r="J252"/>
      <c r="K252"/>
      <c r="L252"/>
      <c r="M252"/>
    </row>
    <row r="253" spans="3:13" x14ac:dyDescent="0.25">
      <c r="C253"/>
      <c r="D253"/>
      <c r="E253"/>
      <c r="F253"/>
      <c r="G253"/>
      <c r="H253"/>
      <c r="I253"/>
      <c r="J253"/>
      <c r="K253"/>
      <c r="L253"/>
      <c r="M253"/>
    </row>
    <row r="254" spans="3:13" x14ac:dyDescent="0.25">
      <c r="C254"/>
      <c r="D254"/>
      <c r="E254"/>
      <c r="F254"/>
      <c r="G254"/>
      <c r="H254"/>
      <c r="I254"/>
      <c r="J254"/>
      <c r="K254"/>
      <c r="L254"/>
      <c r="M254"/>
    </row>
    <row r="255" spans="3:13" x14ac:dyDescent="0.25">
      <c r="C255"/>
      <c r="D255"/>
      <c r="E255"/>
      <c r="F255"/>
      <c r="G255"/>
      <c r="H255"/>
      <c r="I255"/>
      <c r="J255"/>
      <c r="K255"/>
      <c r="L255"/>
      <c r="M255"/>
    </row>
    <row r="256" spans="3:13" x14ac:dyDescent="0.25">
      <c r="C256"/>
      <c r="D256"/>
      <c r="E256"/>
      <c r="F256"/>
      <c r="G256"/>
      <c r="H256"/>
      <c r="I256"/>
      <c r="J256"/>
      <c r="K256"/>
      <c r="L256"/>
      <c r="M256"/>
    </row>
    <row r="257" spans="3:13" x14ac:dyDescent="0.25">
      <c r="C257"/>
      <c r="D257"/>
      <c r="E257"/>
      <c r="F257"/>
      <c r="G257"/>
      <c r="H257"/>
      <c r="I257"/>
      <c r="J257"/>
      <c r="K257"/>
      <c r="L257"/>
      <c r="M257"/>
    </row>
    <row r="258" spans="3:13" x14ac:dyDescent="0.25">
      <c r="C258"/>
      <c r="D258"/>
      <c r="E258"/>
      <c r="F258"/>
      <c r="G258"/>
      <c r="H258"/>
      <c r="I258"/>
      <c r="J258"/>
      <c r="K258"/>
      <c r="L258"/>
      <c r="M258"/>
    </row>
  </sheetData>
  <pageMargins left="0.7" right="0.7" top="0.75" bottom="0.75" header="0.3" footer="0.3"/>
  <pageSetup paperSize="5" scale="69" fitToHeight="0" orientation="landscape" verticalDpi="1200" r:id="rId2"/>
  <headerFooter>
    <oddFooter>&amp;LFUND &amp;A&amp;CPage &amp;P of &amp;N&amp;RPrinted: &amp;D at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Normal="100" workbookViewId="0">
      <selection activeCell="A38" sqref="A38"/>
    </sheetView>
  </sheetViews>
  <sheetFormatPr defaultRowHeight="15" x14ac:dyDescent="0.25"/>
  <cols>
    <col min="1" max="1" width="72.28515625" style="11" bestFit="1" customWidth="1"/>
    <col min="2" max="2" width="19.140625" style="11" customWidth="1"/>
    <col min="3" max="10" width="16.140625" style="11" customWidth="1"/>
    <col min="11" max="11" width="11.7109375" style="11" bestFit="1" customWidth="1"/>
    <col min="12" max="13" width="10.7109375" style="11" bestFit="1" customWidth="1"/>
    <col min="14" max="15" width="11.42578125" style="11" bestFit="1" customWidth="1"/>
    <col min="16" max="17" width="10.140625" style="11" bestFit="1" customWidth="1"/>
    <col min="18" max="18" width="10.42578125" style="11" customWidth="1"/>
    <col min="19" max="19" width="9.7109375" style="11" bestFit="1" customWidth="1"/>
    <col min="20" max="21" width="14.140625" style="11" bestFit="1" customWidth="1"/>
    <col min="22" max="22" width="11.7109375" style="11" bestFit="1" customWidth="1"/>
    <col min="23" max="23" width="13.7109375" style="11" bestFit="1" customWidth="1"/>
    <col min="24" max="25" width="8.7109375" style="11" bestFit="1" customWidth="1"/>
    <col min="26" max="26" width="12.7109375" style="11" bestFit="1" customWidth="1"/>
    <col min="27" max="27" width="9.7109375" style="11" bestFit="1" customWidth="1"/>
    <col min="28" max="28" width="10.140625" style="11" bestFit="1" customWidth="1"/>
    <col min="29" max="29" width="13.7109375" style="11" bestFit="1" customWidth="1"/>
    <col min="30" max="30" width="8.7109375" style="11" bestFit="1" customWidth="1"/>
    <col min="31" max="31" width="12.5703125" style="11" bestFit="1" customWidth="1"/>
    <col min="32" max="32" width="10.140625" style="11" bestFit="1" customWidth="1"/>
    <col min="33" max="33" width="8.7109375" style="11" bestFit="1" customWidth="1"/>
    <col min="34" max="34" width="12.5703125" style="11" bestFit="1" customWidth="1"/>
    <col min="35" max="36" width="11.140625" style="11" bestFit="1" customWidth="1"/>
    <col min="37" max="37" width="10.42578125" style="11" bestFit="1" customWidth="1"/>
    <col min="38" max="38" width="11.140625" style="11" bestFit="1" customWidth="1"/>
    <col min="39" max="39" width="12.5703125" style="11" bestFit="1" customWidth="1"/>
    <col min="40" max="40" width="10.140625" style="11" bestFit="1" customWidth="1"/>
    <col min="41" max="41" width="11.140625" style="11" bestFit="1" customWidth="1"/>
    <col min="42" max="42" width="8.7109375" style="11" bestFit="1" customWidth="1"/>
    <col min="43" max="43" width="11.140625" style="11" bestFit="1" customWidth="1"/>
    <col min="44" max="44" width="14.140625" style="11" bestFit="1" customWidth="1"/>
    <col min="45" max="45" width="44.28515625" style="11" bestFit="1" customWidth="1"/>
    <col min="46" max="46" width="38.7109375" style="11" bestFit="1" customWidth="1"/>
    <col min="47" max="47" width="34.28515625" style="11" bestFit="1" customWidth="1"/>
    <col min="48" max="48" width="47.7109375" style="11" bestFit="1" customWidth="1"/>
    <col min="49" max="49" width="42.140625" style="11" bestFit="1" customWidth="1"/>
    <col min="50" max="50" width="34.7109375" style="11" bestFit="1" customWidth="1"/>
    <col min="51" max="51" width="33.140625" style="11" bestFit="1" customWidth="1"/>
    <col min="52" max="52" width="44.140625" style="11" bestFit="1" customWidth="1"/>
    <col min="53" max="53" width="39" style="11" bestFit="1" customWidth="1"/>
    <col min="54" max="54" width="36" style="11" bestFit="1" customWidth="1"/>
    <col min="55" max="55" width="48.7109375" style="11" bestFit="1" customWidth="1"/>
    <col min="56" max="56" width="35.42578125" style="11" bestFit="1" customWidth="1"/>
    <col min="57" max="57" width="52.5703125" style="11" bestFit="1" customWidth="1"/>
    <col min="58" max="58" width="42.28515625" style="11" bestFit="1" customWidth="1"/>
    <col min="59" max="59" width="48.140625" style="11" bestFit="1" customWidth="1"/>
    <col min="60" max="60" width="54.7109375" style="11" bestFit="1" customWidth="1"/>
    <col min="61" max="61" width="36.5703125" style="11" bestFit="1" customWidth="1"/>
    <col min="62" max="62" width="45.28515625" style="11" bestFit="1" customWidth="1"/>
    <col min="63" max="63" width="49.7109375" style="11" bestFit="1" customWidth="1"/>
    <col min="64" max="64" width="27.85546875" style="11" bestFit="1" customWidth="1"/>
    <col min="65" max="65" width="38.28515625" style="11" bestFit="1" customWidth="1"/>
    <col min="66" max="66" width="29.140625" style="11" bestFit="1" customWidth="1"/>
    <col min="67" max="67" width="35.28515625" style="11" bestFit="1" customWidth="1"/>
    <col min="68" max="68" width="40.7109375" style="11" bestFit="1" customWidth="1"/>
    <col min="69" max="69" width="39.28515625" style="11" bestFit="1" customWidth="1"/>
    <col min="70" max="70" width="39.7109375" style="11" bestFit="1" customWidth="1"/>
    <col min="71" max="71" width="43.42578125" style="11" bestFit="1" customWidth="1"/>
    <col min="72" max="72" width="30.5703125" style="11" bestFit="1" customWidth="1"/>
    <col min="73" max="73" width="48.28515625" style="11" bestFit="1" customWidth="1"/>
    <col min="74" max="74" width="44" style="11" bestFit="1" customWidth="1"/>
    <col min="75" max="75" width="29.5703125" style="11" bestFit="1" customWidth="1"/>
    <col min="76" max="76" width="43.140625" style="11" bestFit="1" customWidth="1"/>
    <col min="77" max="77" width="51.28515625" style="11" bestFit="1" customWidth="1"/>
    <col min="78" max="78" width="48.28515625" style="11" bestFit="1" customWidth="1"/>
    <col min="79" max="79" width="35.140625" style="11" bestFit="1" customWidth="1"/>
    <col min="80" max="80" width="42" style="11" bestFit="1" customWidth="1"/>
    <col min="81" max="81" width="45.5703125" style="11" bestFit="1" customWidth="1"/>
    <col min="82" max="82" width="49.42578125" style="11" bestFit="1" customWidth="1"/>
    <col min="83" max="83" width="42" style="11" bestFit="1" customWidth="1"/>
    <col min="84" max="84" width="40.42578125" style="11" bestFit="1" customWidth="1"/>
    <col min="85" max="85" width="43.7109375" style="11" bestFit="1" customWidth="1"/>
    <col min="86" max="86" width="40.5703125" style="11" bestFit="1" customWidth="1"/>
    <col min="87" max="87" width="39.28515625" style="11" bestFit="1" customWidth="1"/>
    <col min="88" max="88" width="46.85546875" style="11" bestFit="1" customWidth="1"/>
    <col min="89" max="89" width="41.28515625" style="11" bestFit="1" customWidth="1"/>
    <col min="90" max="90" width="37.5703125" style="11" bestFit="1" customWidth="1"/>
    <col min="91" max="91" width="42.5703125" style="11" bestFit="1" customWidth="1"/>
    <col min="92" max="92" width="39.140625" style="11" bestFit="1" customWidth="1"/>
    <col min="93" max="93" width="44.140625" style="11" bestFit="1" customWidth="1"/>
    <col min="94" max="94" width="50" style="11" bestFit="1" customWidth="1"/>
    <col min="95" max="95" width="52.140625" style="11" bestFit="1" customWidth="1"/>
    <col min="96" max="96" width="54.28515625" style="11" bestFit="1" customWidth="1"/>
    <col min="97" max="97" width="53.28515625" style="11" bestFit="1" customWidth="1"/>
    <col min="98" max="98" width="36.28515625" style="11" bestFit="1" customWidth="1"/>
    <col min="99" max="99" width="52.7109375" style="11" bestFit="1" customWidth="1"/>
    <col min="100" max="100" width="52.28515625" style="11" bestFit="1" customWidth="1"/>
    <col min="101" max="101" width="50.7109375" style="11" bestFit="1" customWidth="1"/>
    <col min="102" max="102" width="51.85546875" style="11" bestFit="1" customWidth="1"/>
    <col min="103" max="103" width="49.140625" style="11" bestFit="1" customWidth="1"/>
    <col min="104" max="104" width="41.28515625" style="11" bestFit="1" customWidth="1"/>
    <col min="105" max="105" width="48.7109375" style="11" bestFit="1" customWidth="1"/>
    <col min="106" max="106" width="50.7109375" style="11" bestFit="1" customWidth="1"/>
    <col min="107" max="107" width="44" style="11" bestFit="1" customWidth="1"/>
    <col min="108" max="109" width="42.28515625" style="11" bestFit="1" customWidth="1"/>
    <col min="110" max="110" width="62.28515625" style="11" bestFit="1" customWidth="1"/>
    <col min="111" max="111" width="33.7109375" style="11" bestFit="1" customWidth="1"/>
    <col min="112" max="112" width="28.28515625" style="11" bestFit="1" customWidth="1"/>
    <col min="113" max="113" width="42.5703125" style="11" bestFit="1" customWidth="1"/>
    <col min="114" max="114" width="50.85546875" style="11" bestFit="1" customWidth="1"/>
    <col min="115" max="115" width="53.5703125" style="11" bestFit="1" customWidth="1"/>
    <col min="116" max="116" width="46.140625" style="11" bestFit="1" customWidth="1"/>
    <col min="117" max="117" width="53.7109375" style="11" bestFit="1" customWidth="1"/>
    <col min="118" max="118" width="49" style="11" bestFit="1" customWidth="1"/>
    <col min="119" max="119" width="36.140625" style="11" bestFit="1" customWidth="1"/>
    <col min="120" max="120" width="37.85546875" style="11" bestFit="1" customWidth="1"/>
    <col min="121" max="121" width="39.140625" style="11" bestFit="1" customWidth="1"/>
    <col min="122" max="122" width="37.28515625" style="11" bestFit="1" customWidth="1"/>
    <col min="123" max="123" width="59" style="11" bestFit="1" customWidth="1"/>
    <col min="124" max="124" width="27.28515625" style="11" bestFit="1" customWidth="1"/>
    <col min="125" max="125" width="42.42578125" style="11" bestFit="1" customWidth="1"/>
    <col min="126" max="126" width="42.7109375" style="11" bestFit="1" customWidth="1"/>
    <col min="127" max="127" width="52.28515625" style="11" bestFit="1" customWidth="1"/>
    <col min="128" max="128" width="37.42578125" style="11" bestFit="1" customWidth="1"/>
    <col min="129" max="129" width="39.5703125" style="11" bestFit="1" customWidth="1"/>
    <col min="130" max="130" width="36.5703125" style="11" bestFit="1" customWidth="1"/>
    <col min="131" max="131" width="14.140625" style="11" bestFit="1" customWidth="1"/>
    <col min="132" max="16384" width="9.140625" style="11"/>
  </cols>
  <sheetData>
    <row r="1" spans="1:11" ht="30" x14ac:dyDescent="0.25">
      <c r="A1" s="9" t="s">
        <v>1</v>
      </c>
      <c r="B1" s="10" t="s" vm="7">
        <v>429</v>
      </c>
    </row>
    <row r="2" spans="1:11" x14ac:dyDescent="0.25">
      <c r="A2" s="9" t="s">
        <v>2</v>
      </c>
      <c r="B2" s="11" t="s" vm="1">
        <v>3</v>
      </c>
    </row>
    <row r="3" spans="1:11" x14ac:dyDescent="0.25">
      <c r="A3" s="9" t="s">
        <v>4</v>
      </c>
      <c r="B3" s="11" t="s" vm="2">
        <v>5</v>
      </c>
    </row>
    <row r="4" spans="1:11" x14ac:dyDescent="0.25">
      <c r="A4" s="9" t="s">
        <v>6</v>
      </c>
      <c r="B4" s="11" t="s" vm="3">
        <v>7</v>
      </c>
    </row>
    <row r="6" spans="1:11" x14ac:dyDescent="0.25">
      <c r="A6" s="9" t="s">
        <v>8</v>
      </c>
      <c r="B6" s="12" t="s">
        <v>204</v>
      </c>
      <c r="C6" s="13"/>
      <c r="D6" s="13"/>
      <c r="E6" s="13"/>
      <c r="F6" s="13"/>
      <c r="G6" s="13"/>
      <c r="H6" s="13"/>
      <c r="I6" s="13"/>
      <c r="J6" s="13"/>
      <c r="K6" s="13"/>
    </row>
    <row r="7" spans="1:11" ht="31.5" customHeight="1" x14ac:dyDescent="0.25">
      <c r="A7" s="9" t="s">
        <v>205</v>
      </c>
      <c r="B7" s="21" t="s">
        <v>17</v>
      </c>
      <c r="C7" s="21" t="s">
        <v>16</v>
      </c>
      <c r="D7" s="21" t="s">
        <v>15</v>
      </c>
      <c r="E7" s="21" t="s">
        <v>14</v>
      </c>
      <c r="F7" s="21" t="s">
        <v>13</v>
      </c>
      <c r="G7" s="21" t="s">
        <v>12</v>
      </c>
      <c r="H7" s="21" t="s">
        <v>11</v>
      </c>
      <c r="I7" s="21" t="s">
        <v>10</v>
      </c>
      <c r="J7" s="21" t="s">
        <v>0</v>
      </c>
      <c r="K7" s="21" t="s">
        <v>9</v>
      </c>
    </row>
    <row r="8" spans="1:11" x14ac:dyDescent="0.25">
      <c r="A8" s="14" t="s">
        <v>424</v>
      </c>
      <c r="B8" s="33">
        <v>233172.52000000008</v>
      </c>
      <c r="C8" s="33">
        <v>372778.47999999992</v>
      </c>
      <c r="D8" s="34"/>
      <c r="E8" s="34"/>
      <c r="F8" s="33">
        <v>30991</v>
      </c>
      <c r="G8" s="34"/>
      <c r="H8" s="33">
        <v>107193.83</v>
      </c>
      <c r="I8" s="33">
        <v>17566.53</v>
      </c>
      <c r="J8" s="33">
        <v>0</v>
      </c>
      <c r="K8" s="33">
        <v>761702.36</v>
      </c>
    </row>
    <row r="9" spans="1:11" x14ac:dyDescent="0.25">
      <c r="A9" s="35" t="s">
        <v>749</v>
      </c>
      <c r="B9" s="17">
        <v>2449</v>
      </c>
      <c r="C9" s="18"/>
      <c r="D9" s="18"/>
      <c r="E9" s="18"/>
      <c r="F9" s="17">
        <v>30991</v>
      </c>
      <c r="G9" s="18"/>
      <c r="H9" s="17">
        <v>9795</v>
      </c>
      <c r="I9" s="17">
        <v>5005</v>
      </c>
      <c r="J9" s="17">
        <v>0</v>
      </c>
      <c r="K9" s="17">
        <v>48240</v>
      </c>
    </row>
    <row r="10" spans="1:11" x14ac:dyDescent="0.25">
      <c r="A10" s="35" t="s">
        <v>977</v>
      </c>
      <c r="B10" s="18"/>
      <c r="C10" s="18"/>
      <c r="D10" s="18"/>
      <c r="E10" s="18"/>
      <c r="F10" s="18"/>
      <c r="G10" s="18"/>
      <c r="H10" s="17">
        <v>5755.06</v>
      </c>
      <c r="I10" s="17">
        <v>5092.2</v>
      </c>
      <c r="J10" s="18"/>
      <c r="K10" s="17">
        <v>10847.26</v>
      </c>
    </row>
    <row r="11" spans="1:11" x14ac:dyDescent="0.25">
      <c r="A11" s="35" t="s">
        <v>978</v>
      </c>
      <c r="B11" s="17">
        <v>6288.42</v>
      </c>
      <c r="C11" s="17">
        <v>93711.58</v>
      </c>
      <c r="D11" s="18"/>
      <c r="E11" s="18"/>
      <c r="F11" s="18"/>
      <c r="G11" s="18"/>
      <c r="H11" s="18"/>
      <c r="I11" s="18"/>
      <c r="J11" s="18"/>
      <c r="K11" s="17">
        <v>100000</v>
      </c>
    </row>
    <row r="12" spans="1:11" x14ac:dyDescent="0.25">
      <c r="A12" s="35" t="s">
        <v>761</v>
      </c>
      <c r="B12" s="17">
        <v>224435.10000000006</v>
      </c>
      <c r="C12" s="17">
        <v>279066.89999999991</v>
      </c>
      <c r="D12" s="18"/>
      <c r="E12" s="18"/>
      <c r="F12" s="18"/>
      <c r="G12" s="18"/>
      <c r="H12" s="18"/>
      <c r="I12" s="18"/>
      <c r="J12" s="18"/>
      <c r="K12" s="17">
        <v>503502</v>
      </c>
    </row>
    <row r="13" spans="1:11" x14ac:dyDescent="0.25">
      <c r="A13" s="35" t="s">
        <v>778</v>
      </c>
      <c r="B13" s="18"/>
      <c r="C13" s="18"/>
      <c r="D13" s="18"/>
      <c r="E13" s="18"/>
      <c r="F13" s="18"/>
      <c r="G13" s="18"/>
      <c r="H13" s="17">
        <v>91643.77</v>
      </c>
      <c r="I13" s="17">
        <v>7469.33</v>
      </c>
      <c r="J13" s="18"/>
      <c r="K13" s="17">
        <v>99113.1</v>
      </c>
    </row>
    <row r="14" spans="1:11" x14ac:dyDescent="0.25">
      <c r="A14" s="14" t="s">
        <v>425</v>
      </c>
      <c r="B14" s="33">
        <v>420365.43</v>
      </c>
      <c r="C14" s="33">
        <v>325178.34000000003</v>
      </c>
      <c r="D14" s="33">
        <v>1018599.65</v>
      </c>
      <c r="E14" s="33">
        <v>201285.42999999996</v>
      </c>
      <c r="F14" s="33">
        <v>259022.85</v>
      </c>
      <c r="G14" s="34"/>
      <c r="H14" s="34"/>
      <c r="I14" s="34"/>
      <c r="J14" s="34"/>
      <c r="K14" s="33">
        <v>2224451.7000000002</v>
      </c>
    </row>
    <row r="15" spans="1:11" x14ac:dyDescent="0.25">
      <c r="A15" s="35" t="s">
        <v>979</v>
      </c>
      <c r="B15" s="18"/>
      <c r="C15" s="17">
        <v>198627.59000000003</v>
      </c>
      <c r="D15" s="17">
        <v>911041.32000000007</v>
      </c>
      <c r="E15" s="17">
        <v>191651.49999999997</v>
      </c>
      <c r="F15" s="17">
        <v>259022.85</v>
      </c>
      <c r="G15" s="18"/>
      <c r="H15" s="18"/>
      <c r="I15" s="18"/>
      <c r="J15" s="18"/>
      <c r="K15" s="17">
        <v>1560343.2600000002</v>
      </c>
    </row>
    <row r="16" spans="1:11" x14ac:dyDescent="0.25">
      <c r="A16" s="35" t="s">
        <v>980</v>
      </c>
      <c r="B16" s="18"/>
      <c r="C16" s="17">
        <v>13736.38</v>
      </c>
      <c r="D16" s="17">
        <v>89210.96</v>
      </c>
      <c r="E16" s="17">
        <v>2052.66</v>
      </c>
      <c r="F16" s="18"/>
      <c r="G16" s="18"/>
      <c r="H16" s="18"/>
      <c r="I16" s="18"/>
      <c r="J16" s="18"/>
      <c r="K16" s="17">
        <v>105000.00000000001</v>
      </c>
    </row>
    <row r="17" spans="1:11" x14ac:dyDescent="0.25">
      <c r="A17" s="35" t="s">
        <v>981</v>
      </c>
      <c r="B17" s="18"/>
      <c r="C17" s="17">
        <v>40878.759999999995</v>
      </c>
      <c r="D17" s="17">
        <v>6787.5</v>
      </c>
      <c r="E17" s="17">
        <v>-218.73</v>
      </c>
      <c r="F17" s="18"/>
      <c r="G17" s="18"/>
      <c r="H17" s="18"/>
      <c r="I17" s="18"/>
      <c r="J17" s="18"/>
      <c r="K17" s="17">
        <v>47447.529999999992</v>
      </c>
    </row>
    <row r="18" spans="1:11" x14ac:dyDescent="0.25">
      <c r="A18" s="35" t="s">
        <v>982</v>
      </c>
      <c r="B18" s="17">
        <v>210161.12</v>
      </c>
      <c r="C18" s="17">
        <v>30268.17</v>
      </c>
      <c r="D18" s="17">
        <v>4794.5</v>
      </c>
      <c r="E18" s="17">
        <v>3900</v>
      </c>
      <c r="F18" s="18"/>
      <c r="G18" s="18"/>
      <c r="H18" s="18"/>
      <c r="I18" s="18"/>
      <c r="J18" s="18"/>
      <c r="K18" s="17">
        <v>249123.78999999998</v>
      </c>
    </row>
    <row r="19" spans="1:11" x14ac:dyDescent="0.25">
      <c r="A19" s="35" t="s">
        <v>983</v>
      </c>
      <c r="B19" s="17">
        <v>210161.15</v>
      </c>
      <c r="C19" s="17">
        <v>30268.19</v>
      </c>
      <c r="D19" s="17">
        <v>4794.5</v>
      </c>
      <c r="E19" s="17">
        <v>3900</v>
      </c>
      <c r="F19" s="18"/>
      <c r="G19" s="18"/>
      <c r="H19" s="18"/>
      <c r="I19" s="18"/>
      <c r="J19" s="18"/>
      <c r="K19" s="17">
        <v>249123.84</v>
      </c>
    </row>
    <row r="20" spans="1:11" x14ac:dyDescent="0.25">
      <c r="A20" s="35" t="s">
        <v>788</v>
      </c>
      <c r="B20" s="17">
        <v>43.16</v>
      </c>
      <c r="C20" s="17">
        <v>11399.25</v>
      </c>
      <c r="D20" s="17">
        <v>1970.87</v>
      </c>
      <c r="E20" s="18"/>
      <c r="F20" s="18"/>
      <c r="G20" s="18"/>
      <c r="H20" s="18"/>
      <c r="I20" s="18"/>
      <c r="J20" s="18"/>
      <c r="K20" s="17">
        <v>13413.279999999999</v>
      </c>
    </row>
    <row r="21" spans="1:11" x14ac:dyDescent="0.25">
      <c r="A21" s="14" t="s">
        <v>426</v>
      </c>
      <c r="B21" s="33">
        <v>21450.1</v>
      </c>
      <c r="C21" s="33">
        <v>17272.620000000003</v>
      </c>
      <c r="D21" s="33">
        <v>60682.28</v>
      </c>
      <c r="E21" s="34"/>
      <c r="F21" s="34"/>
      <c r="G21" s="34"/>
      <c r="H21" s="34"/>
      <c r="I21" s="34"/>
      <c r="J21" s="34"/>
      <c r="K21" s="33">
        <v>99405</v>
      </c>
    </row>
    <row r="22" spans="1:11" x14ac:dyDescent="0.25">
      <c r="A22" s="35" t="s">
        <v>758</v>
      </c>
      <c r="B22" s="17">
        <v>21450.1</v>
      </c>
      <c r="C22" s="17">
        <v>17272.620000000003</v>
      </c>
      <c r="D22" s="17">
        <v>60682.28</v>
      </c>
      <c r="E22" s="18"/>
      <c r="F22" s="18"/>
      <c r="G22" s="18"/>
      <c r="H22" s="18"/>
      <c r="I22" s="18"/>
      <c r="J22" s="18"/>
      <c r="K22" s="17">
        <v>99405</v>
      </c>
    </row>
    <row r="23" spans="1:11" x14ac:dyDescent="0.25">
      <c r="A23" s="14" t="s">
        <v>427</v>
      </c>
      <c r="B23" s="34"/>
      <c r="C23" s="34"/>
      <c r="D23" s="34"/>
      <c r="E23" s="34"/>
      <c r="F23" s="34"/>
      <c r="G23" s="33">
        <v>55168.800000000003</v>
      </c>
      <c r="H23" s="33">
        <v>40401.909999999996</v>
      </c>
      <c r="I23" s="33">
        <v>0</v>
      </c>
      <c r="J23" s="33">
        <v>69504.510000000009</v>
      </c>
      <c r="K23" s="33">
        <v>165075.22</v>
      </c>
    </row>
    <row r="24" spans="1:11" x14ac:dyDescent="0.25">
      <c r="A24" s="35" t="s">
        <v>984</v>
      </c>
      <c r="B24" s="18"/>
      <c r="C24" s="18"/>
      <c r="D24" s="18"/>
      <c r="E24" s="18"/>
      <c r="F24" s="18"/>
      <c r="G24" s="18"/>
      <c r="H24" s="18"/>
      <c r="I24" s="17">
        <v>0</v>
      </c>
      <c r="J24" s="17">
        <v>31697.260000000002</v>
      </c>
      <c r="K24" s="17">
        <v>31697.260000000002</v>
      </c>
    </row>
    <row r="25" spans="1:11" x14ac:dyDescent="0.25">
      <c r="A25" s="35" t="s">
        <v>985</v>
      </c>
      <c r="B25" s="18"/>
      <c r="C25" s="18"/>
      <c r="D25" s="18"/>
      <c r="E25" s="18"/>
      <c r="F25" s="18"/>
      <c r="G25" s="18"/>
      <c r="H25" s="18"/>
      <c r="I25" s="18"/>
      <c r="J25" s="17">
        <v>37807.25</v>
      </c>
      <c r="K25" s="17">
        <v>37807.25</v>
      </c>
    </row>
    <row r="26" spans="1:11" x14ac:dyDescent="0.25">
      <c r="A26" s="35" t="s">
        <v>783</v>
      </c>
      <c r="B26" s="18"/>
      <c r="C26" s="18"/>
      <c r="D26" s="18"/>
      <c r="E26" s="18"/>
      <c r="F26" s="18"/>
      <c r="G26" s="17">
        <v>55168.800000000003</v>
      </c>
      <c r="H26" s="17">
        <v>40401.909999999996</v>
      </c>
      <c r="I26" s="17">
        <v>0</v>
      </c>
      <c r="J26" s="17">
        <v>0</v>
      </c>
      <c r="K26" s="17">
        <v>95570.709999999992</v>
      </c>
    </row>
    <row r="27" spans="1:11" x14ac:dyDescent="0.25">
      <c r="A27" s="14" t="s">
        <v>428</v>
      </c>
      <c r="B27" s="33">
        <v>275532.78000000003</v>
      </c>
      <c r="C27" s="33">
        <v>397520.79999999993</v>
      </c>
      <c r="D27" s="33">
        <v>573525.74</v>
      </c>
      <c r="E27" s="34"/>
      <c r="F27" s="34"/>
      <c r="G27" s="34"/>
      <c r="H27" s="33">
        <v>189.36</v>
      </c>
      <c r="I27" s="34"/>
      <c r="J27" s="34"/>
      <c r="K27" s="33">
        <v>1246768.6799999997</v>
      </c>
    </row>
    <row r="28" spans="1:11" x14ac:dyDescent="0.25">
      <c r="A28" s="35" t="s">
        <v>986</v>
      </c>
      <c r="B28" s="17">
        <v>0</v>
      </c>
      <c r="C28" s="17">
        <v>8347.89</v>
      </c>
      <c r="D28" s="17">
        <v>216.16</v>
      </c>
      <c r="E28" s="18"/>
      <c r="F28" s="18"/>
      <c r="G28" s="18"/>
      <c r="H28" s="17">
        <v>189.36</v>
      </c>
      <c r="I28" s="18"/>
      <c r="J28" s="18"/>
      <c r="K28" s="17">
        <v>8753.41</v>
      </c>
    </row>
    <row r="29" spans="1:11" x14ac:dyDescent="0.25">
      <c r="A29" s="35" t="s">
        <v>987</v>
      </c>
      <c r="B29" s="17">
        <v>137766.38</v>
      </c>
      <c r="C29" s="17">
        <v>185399.92999999996</v>
      </c>
      <c r="D29" s="17">
        <v>334981.63999999996</v>
      </c>
      <c r="E29" s="18"/>
      <c r="F29" s="18"/>
      <c r="G29" s="18"/>
      <c r="H29" s="18"/>
      <c r="I29" s="18"/>
      <c r="J29" s="18"/>
      <c r="K29" s="17">
        <v>658147.94999999995</v>
      </c>
    </row>
    <row r="30" spans="1:11" x14ac:dyDescent="0.25">
      <c r="A30" s="35" t="s">
        <v>988</v>
      </c>
      <c r="B30" s="18"/>
      <c r="C30" s="17">
        <v>153301.41999999998</v>
      </c>
      <c r="D30" s="17">
        <v>238327.94000000003</v>
      </c>
      <c r="E30" s="18"/>
      <c r="F30" s="18"/>
      <c r="G30" s="18"/>
      <c r="H30" s="18"/>
      <c r="I30" s="18"/>
      <c r="J30" s="18"/>
      <c r="K30" s="17">
        <v>391629.36</v>
      </c>
    </row>
    <row r="31" spans="1:11" x14ac:dyDescent="0.25">
      <c r="A31" s="35" t="s">
        <v>989</v>
      </c>
      <c r="B31" s="17">
        <v>137766.39999999999</v>
      </c>
      <c r="C31" s="17">
        <v>50471.560000000005</v>
      </c>
      <c r="D31" s="17">
        <v>0</v>
      </c>
      <c r="E31" s="18"/>
      <c r="F31" s="18"/>
      <c r="G31" s="18"/>
      <c r="H31" s="18"/>
      <c r="I31" s="18"/>
      <c r="J31" s="18"/>
      <c r="K31" s="17">
        <v>188237.96</v>
      </c>
    </row>
    <row r="32" spans="1:11" x14ac:dyDescent="0.25">
      <c r="A32" s="14" t="s">
        <v>9</v>
      </c>
      <c r="B32" s="17">
        <v>950520.83000000007</v>
      </c>
      <c r="C32" s="17">
        <v>1112750.24</v>
      </c>
      <c r="D32" s="17">
        <v>1652807.6699999997</v>
      </c>
      <c r="E32" s="17">
        <v>201285.42999999996</v>
      </c>
      <c r="F32" s="17">
        <v>290013.84999999998</v>
      </c>
      <c r="G32" s="17">
        <v>55168.800000000003</v>
      </c>
      <c r="H32" s="17">
        <v>147785.09999999998</v>
      </c>
      <c r="I32" s="17">
        <v>17566.53</v>
      </c>
      <c r="J32" s="17">
        <v>69504.510000000009</v>
      </c>
      <c r="K32" s="17">
        <v>4497402.96</v>
      </c>
    </row>
  </sheetData>
  <pageMargins left="0.45" right="0.45" top="0.5" bottom="0.75" header="0.3" footer="0.3"/>
  <pageSetup paperSize="5" scale="71" fitToHeight="0" orientation="landscape" verticalDpi="1200" r:id="rId2"/>
  <headerFooter>
    <oddFooter>&amp;LFUND &amp;A&amp;CPage &amp;P of &amp;N&amp;RPrinted: &amp;D at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8"/>
  <sheetViews>
    <sheetView zoomScaleNormal="100" workbookViewId="0">
      <selection activeCell="M39" sqref="C1:M39"/>
    </sheetView>
  </sheetViews>
  <sheetFormatPr defaultRowHeight="15" x14ac:dyDescent="0.25"/>
  <cols>
    <col min="1" max="1" width="29" style="11" customWidth="1"/>
    <col min="2" max="2" width="1.140625" style="11" customWidth="1"/>
    <col min="3" max="3" width="28" style="11" customWidth="1"/>
    <col min="4" max="12" width="20.7109375" style="11" customWidth="1"/>
    <col min="13" max="13" width="13.28515625" style="11" bestFit="1" customWidth="1"/>
    <col min="14" max="15" width="10.7109375" style="11" bestFit="1" customWidth="1"/>
    <col min="16" max="17" width="11.42578125" style="11" bestFit="1" customWidth="1"/>
    <col min="18" max="19" width="10.140625" style="11" bestFit="1" customWidth="1"/>
    <col min="20" max="20" width="10.42578125" style="11" customWidth="1"/>
    <col min="21" max="21" width="9.7109375" style="11" bestFit="1" customWidth="1"/>
    <col min="22" max="23" width="14.140625" style="11" bestFit="1" customWidth="1"/>
    <col min="24" max="24" width="11.7109375" style="11" bestFit="1" customWidth="1"/>
    <col min="25" max="25" width="13.7109375" style="11" bestFit="1" customWidth="1"/>
    <col min="26" max="27" width="8.7109375" style="11" bestFit="1" customWidth="1"/>
    <col min="28" max="28" width="12.7109375" style="11" bestFit="1" customWidth="1"/>
    <col min="29" max="29" width="9.7109375" style="11" bestFit="1" customWidth="1"/>
    <col min="30" max="30" width="10.140625" style="11" bestFit="1" customWidth="1"/>
    <col min="31" max="31" width="13.7109375" style="11" bestFit="1" customWidth="1"/>
    <col min="32" max="32" width="8.7109375" style="11" bestFit="1" customWidth="1"/>
    <col min="33" max="33" width="12.5703125" style="11" bestFit="1" customWidth="1"/>
    <col min="34" max="34" width="10.140625" style="11" bestFit="1" customWidth="1"/>
    <col min="35" max="35" width="8.7109375" style="11" bestFit="1" customWidth="1"/>
    <col min="36" max="36" width="12.5703125" style="11" bestFit="1" customWidth="1"/>
    <col min="37" max="38" width="11.140625" style="11" bestFit="1" customWidth="1"/>
    <col min="39" max="39" width="10.42578125" style="11" bestFit="1" customWidth="1"/>
    <col min="40" max="40" width="11.140625" style="11" bestFit="1" customWidth="1"/>
    <col min="41" max="41" width="12.5703125" style="11" bestFit="1" customWidth="1"/>
    <col min="42" max="42" width="10.140625" style="11" bestFit="1" customWidth="1"/>
    <col min="43" max="43" width="11.140625" style="11" bestFit="1" customWidth="1"/>
    <col min="44" max="44" width="8.7109375" style="11" bestFit="1" customWidth="1"/>
    <col min="45" max="45" width="11.140625" style="11" bestFit="1" customWidth="1"/>
    <col min="46" max="46" width="14.140625" style="11" bestFit="1" customWidth="1"/>
    <col min="47" max="47" width="44.28515625" style="11" bestFit="1" customWidth="1"/>
    <col min="48" max="48" width="38.7109375" style="11" bestFit="1" customWidth="1"/>
    <col min="49" max="49" width="34.28515625" style="11" bestFit="1" customWidth="1"/>
    <col min="50" max="50" width="47.7109375" style="11" bestFit="1" customWidth="1"/>
    <col min="51" max="51" width="42.140625" style="11" bestFit="1" customWidth="1"/>
    <col min="52" max="52" width="34.7109375" style="11" bestFit="1" customWidth="1"/>
    <col min="53" max="53" width="33.140625" style="11" bestFit="1" customWidth="1"/>
    <col min="54" max="54" width="44.140625" style="11" bestFit="1" customWidth="1"/>
    <col min="55" max="55" width="39" style="11" bestFit="1" customWidth="1"/>
    <col min="56" max="56" width="36" style="11" bestFit="1" customWidth="1"/>
    <col min="57" max="57" width="48.7109375" style="11" bestFit="1" customWidth="1"/>
    <col min="58" max="58" width="35.42578125" style="11" bestFit="1" customWidth="1"/>
    <col min="59" max="59" width="52.5703125" style="11" bestFit="1" customWidth="1"/>
    <col min="60" max="60" width="42.28515625" style="11" bestFit="1" customWidth="1"/>
    <col min="61" max="61" width="48.140625" style="11" bestFit="1" customWidth="1"/>
    <col min="62" max="62" width="54.7109375" style="11" bestFit="1" customWidth="1"/>
    <col min="63" max="63" width="36.5703125" style="11" bestFit="1" customWidth="1"/>
    <col min="64" max="64" width="45.28515625" style="11" bestFit="1" customWidth="1"/>
    <col min="65" max="65" width="49.7109375" style="11" bestFit="1" customWidth="1"/>
    <col min="66" max="66" width="27.85546875" style="11" bestFit="1" customWidth="1"/>
    <col min="67" max="67" width="38.28515625" style="11" bestFit="1" customWidth="1"/>
    <col min="68" max="68" width="29.140625" style="11" bestFit="1" customWidth="1"/>
    <col min="69" max="69" width="35.28515625" style="11" bestFit="1" customWidth="1"/>
    <col min="70" max="70" width="40.7109375" style="11" bestFit="1" customWidth="1"/>
    <col min="71" max="71" width="39.28515625" style="11" bestFit="1" customWidth="1"/>
    <col min="72" max="72" width="39.7109375" style="11" bestFit="1" customWidth="1"/>
    <col min="73" max="73" width="43.42578125" style="11" bestFit="1" customWidth="1"/>
    <col min="74" max="74" width="30.5703125" style="11" bestFit="1" customWidth="1"/>
    <col min="75" max="75" width="48.28515625" style="11" bestFit="1" customWidth="1"/>
    <col min="76" max="76" width="44" style="11" bestFit="1" customWidth="1"/>
    <col min="77" max="77" width="29.5703125" style="11" bestFit="1" customWidth="1"/>
    <col min="78" max="78" width="43.140625" style="11" bestFit="1" customWidth="1"/>
    <col min="79" max="79" width="51.28515625" style="11" bestFit="1" customWidth="1"/>
    <col min="80" max="80" width="48.28515625" style="11" bestFit="1" customWidth="1"/>
    <col min="81" max="81" width="35.140625" style="11" bestFit="1" customWidth="1"/>
    <col min="82" max="82" width="42" style="11" bestFit="1" customWidth="1"/>
    <col min="83" max="83" width="45.5703125" style="11" bestFit="1" customWidth="1"/>
    <col min="84" max="84" width="49.42578125" style="11" bestFit="1" customWidth="1"/>
    <col min="85" max="85" width="42" style="11" bestFit="1" customWidth="1"/>
    <col min="86" max="86" width="40.42578125" style="11" bestFit="1" customWidth="1"/>
    <col min="87" max="87" width="43.7109375" style="11" bestFit="1" customWidth="1"/>
    <col min="88" max="88" width="40.5703125" style="11" bestFit="1" customWidth="1"/>
    <col min="89" max="89" width="39.28515625" style="11" bestFit="1" customWidth="1"/>
    <col min="90" max="90" width="46.85546875" style="11" bestFit="1" customWidth="1"/>
    <col min="91" max="91" width="41.28515625" style="11" bestFit="1" customWidth="1"/>
    <col min="92" max="92" width="37.5703125" style="11" bestFit="1" customWidth="1"/>
    <col min="93" max="93" width="42.5703125" style="11" bestFit="1" customWidth="1"/>
    <col min="94" max="94" width="39.140625" style="11" bestFit="1" customWidth="1"/>
    <col min="95" max="95" width="44.140625" style="11" bestFit="1" customWidth="1"/>
    <col min="96" max="96" width="50" style="11" bestFit="1" customWidth="1"/>
    <col min="97" max="97" width="52.140625" style="11" bestFit="1" customWidth="1"/>
    <col min="98" max="98" width="54.28515625" style="11" bestFit="1" customWidth="1"/>
    <col min="99" max="99" width="53.28515625" style="11" bestFit="1" customWidth="1"/>
    <col min="100" max="100" width="36.28515625" style="11" bestFit="1" customWidth="1"/>
    <col min="101" max="101" width="52.7109375" style="11" bestFit="1" customWidth="1"/>
    <col min="102" max="102" width="52.28515625" style="11" bestFit="1" customWidth="1"/>
    <col min="103" max="103" width="50.7109375" style="11" bestFit="1" customWidth="1"/>
    <col min="104" max="104" width="51.85546875" style="11" bestFit="1" customWidth="1"/>
    <col min="105" max="105" width="49.140625" style="11" bestFit="1" customWidth="1"/>
    <col min="106" max="106" width="41.28515625" style="11" bestFit="1" customWidth="1"/>
    <col min="107" max="107" width="48.7109375" style="11" bestFit="1" customWidth="1"/>
    <col min="108" max="108" width="50.7109375" style="11" bestFit="1" customWidth="1"/>
    <col min="109" max="109" width="44" style="11" bestFit="1" customWidth="1"/>
    <col min="110" max="111" width="42.28515625" style="11" bestFit="1" customWidth="1"/>
    <col min="112" max="112" width="62.28515625" style="11" bestFit="1" customWidth="1"/>
    <col min="113" max="113" width="33.7109375" style="11" bestFit="1" customWidth="1"/>
    <col min="114" max="114" width="28.28515625" style="11" bestFit="1" customWidth="1"/>
    <col min="115" max="115" width="42.5703125" style="11" bestFit="1" customWidth="1"/>
    <col min="116" max="116" width="50.85546875" style="11" bestFit="1" customWidth="1"/>
    <col min="117" max="117" width="53.5703125" style="11" bestFit="1" customWidth="1"/>
    <col min="118" max="118" width="46.140625" style="11" bestFit="1" customWidth="1"/>
    <col min="119" max="119" width="53.7109375" style="11" bestFit="1" customWidth="1"/>
    <col min="120" max="120" width="49" style="11" bestFit="1" customWidth="1"/>
    <col min="121" max="121" width="36.140625" style="11" bestFit="1" customWidth="1"/>
    <col min="122" max="122" width="37.85546875" style="11" bestFit="1" customWidth="1"/>
    <col min="123" max="123" width="39.140625" style="11" bestFit="1" customWidth="1"/>
    <col min="124" max="124" width="37.28515625" style="11" bestFit="1" customWidth="1"/>
    <col min="125" max="125" width="59" style="11" bestFit="1" customWidth="1"/>
    <col min="126" max="126" width="27.28515625" style="11" bestFit="1" customWidth="1"/>
    <col min="127" max="127" width="42.42578125" style="11" bestFit="1" customWidth="1"/>
    <col min="128" max="128" width="42.7109375" style="11" bestFit="1" customWidth="1"/>
    <col min="129" max="129" width="52.28515625" style="11" bestFit="1" customWidth="1"/>
    <col min="130" max="130" width="37.42578125" style="11" bestFit="1" customWidth="1"/>
    <col min="131" max="131" width="39.5703125" style="11" bestFit="1" customWidth="1"/>
    <col min="132" max="132" width="36.5703125" style="11" bestFit="1" customWidth="1"/>
    <col min="133" max="133" width="14.140625" style="11" bestFit="1" customWidth="1"/>
    <col min="134" max="16384" width="9.140625" style="11"/>
  </cols>
  <sheetData>
    <row r="1" spans="1:13" x14ac:dyDescent="0.25">
      <c r="A1" s="6" t="s">
        <v>1190</v>
      </c>
      <c r="C1" s="6" t="s">
        <v>1190</v>
      </c>
      <c r="D1"/>
      <c r="E1"/>
      <c r="F1"/>
      <c r="G1"/>
      <c r="H1"/>
      <c r="I1"/>
      <c r="J1"/>
      <c r="K1"/>
      <c r="L1"/>
      <c r="M1"/>
    </row>
    <row r="2" spans="1:13" x14ac:dyDescent="0.25">
      <c r="A2" s="11" t="s">
        <v>1235</v>
      </c>
      <c r="C2" s="11" t="s">
        <v>1235</v>
      </c>
      <c r="D2" s="8">
        <f t="shared" ref="D2:D10" si="0">SUMIFS(D$21:D$47,$A$21:$A$47,A2)</f>
        <v>23899.1</v>
      </c>
      <c r="E2" s="8">
        <f t="shared" ref="E2:L10" si="1">SUMIFS(E$21:E$47,$A$21:$A$47,$A2)</f>
        <v>17272.620000000003</v>
      </c>
      <c r="F2" s="8">
        <f t="shared" si="1"/>
        <v>60682.28</v>
      </c>
      <c r="G2" s="8">
        <f t="shared" si="1"/>
        <v>0</v>
      </c>
      <c r="H2" s="8">
        <f t="shared" si="1"/>
        <v>30991</v>
      </c>
      <c r="I2" s="8">
        <f t="shared" si="1"/>
        <v>0</v>
      </c>
      <c r="J2" s="8">
        <f t="shared" si="1"/>
        <v>15550.060000000001</v>
      </c>
      <c r="K2" s="8">
        <f t="shared" si="1"/>
        <v>10097.200000000001</v>
      </c>
      <c r="L2" s="8">
        <f t="shared" si="1"/>
        <v>0</v>
      </c>
      <c r="M2" s="8">
        <f>SUM(D2:L2)</f>
        <v>158492.26</v>
      </c>
    </row>
    <row r="3" spans="1:13" x14ac:dyDescent="0.25">
      <c r="A3" s="11" t="s">
        <v>1150</v>
      </c>
      <c r="C3" s="11" t="s">
        <v>1150</v>
      </c>
      <c r="D3" s="8">
        <f t="shared" si="0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8">
        <f t="shared" si="1"/>
        <v>0</v>
      </c>
      <c r="I3" s="8">
        <f t="shared" si="1"/>
        <v>0</v>
      </c>
      <c r="J3" s="8">
        <f t="shared" si="1"/>
        <v>0</v>
      </c>
      <c r="K3" s="8">
        <f t="shared" si="1"/>
        <v>0</v>
      </c>
      <c r="L3" s="8">
        <f t="shared" si="1"/>
        <v>0</v>
      </c>
      <c r="M3" s="8">
        <f t="shared" ref="M3:M10" si="2">SUM(D3:L3)</f>
        <v>0</v>
      </c>
    </row>
    <row r="4" spans="1:13" x14ac:dyDescent="0.25">
      <c r="A4" s="11" t="s">
        <v>1236</v>
      </c>
      <c r="C4" s="11" t="s">
        <v>1236</v>
      </c>
      <c r="D4" s="8">
        <f t="shared" si="0"/>
        <v>0</v>
      </c>
      <c r="E4" s="8">
        <f t="shared" si="1"/>
        <v>0</v>
      </c>
      <c r="F4" s="8">
        <f t="shared" si="1"/>
        <v>0</v>
      </c>
      <c r="G4" s="8">
        <f t="shared" si="1"/>
        <v>0</v>
      </c>
      <c r="H4" s="8">
        <f t="shared" si="1"/>
        <v>0</v>
      </c>
      <c r="I4" s="8">
        <f t="shared" si="1"/>
        <v>0</v>
      </c>
      <c r="J4" s="8">
        <f t="shared" si="1"/>
        <v>0</v>
      </c>
      <c r="K4" s="8">
        <f t="shared" si="1"/>
        <v>0</v>
      </c>
      <c r="L4" s="8">
        <f t="shared" si="1"/>
        <v>0</v>
      </c>
      <c r="M4" s="8">
        <f t="shared" si="2"/>
        <v>0</v>
      </c>
    </row>
    <row r="5" spans="1:13" x14ac:dyDescent="0.25">
      <c r="A5" s="11" t="s">
        <v>1234</v>
      </c>
      <c r="C5" s="11" t="s">
        <v>1234</v>
      </c>
      <c r="D5" s="8">
        <f t="shared" si="0"/>
        <v>0</v>
      </c>
      <c r="E5" s="8">
        <f t="shared" si="1"/>
        <v>8347.89</v>
      </c>
      <c r="F5" s="8">
        <f t="shared" si="1"/>
        <v>216.16</v>
      </c>
      <c r="G5" s="8">
        <f t="shared" si="1"/>
        <v>0</v>
      </c>
      <c r="H5" s="8">
        <f t="shared" si="1"/>
        <v>0</v>
      </c>
      <c r="I5" s="8">
        <f t="shared" si="1"/>
        <v>0</v>
      </c>
      <c r="J5" s="8">
        <f t="shared" si="1"/>
        <v>189.36</v>
      </c>
      <c r="K5" s="8">
        <f t="shared" si="1"/>
        <v>0</v>
      </c>
      <c r="L5" s="8">
        <f t="shared" si="1"/>
        <v>0</v>
      </c>
      <c r="M5" s="8">
        <f t="shared" si="2"/>
        <v>8753.41</v>
      </c>
    </row>
    <row r="6" spans="1:13" x14ac:dyDescent="0.25">
      <c r="A6" s="11" t="s">
        <v>1189</v>
      </c>
      <c r="C6" s="11" t="s">
        <v>1189</v>
      </c>
      <c r="D6" s="8">
        <f t="shared" si="0"/>
        <v>224478.26000000007</v>
      </c>
      <c r="E6" s="8">
        <f t="shared" si="1"/>
        <v>304202.52999999991</v>
      </c>
      <c r="F6" s="8">
        <f t="shared" si="1"/>
        <v>91181.83</v>
      </c>
      <c r="G6" s="8">
        <f t="shared" si="1"/>
        <v>2052.66</v>
      </c>
      <c r="H6" s="8">
        <f t="shared" si="1"/>
        <v>0</v>
      </c>
      <c r="I6" s="8">
        <f t="shared" si="1"/>
        <v>55168.800000000003</v>
      </c>
      <c r="J6" s="8">
        <f t="shared" si="1"/>
        <v>132045.68</v>
      </c>
      <c r="K6" s="8">
        <f t="shared" si="1"/>
        <v>7469.33</v>
      </c>
      <c r="L6" s="8">
        <f t="shared" si="1"/>
        <v>0</v>
      </c>
      <c r="M6" s="8">
        <f t="shared" si="2"/>
        <v>816599.09</v>
      </c>
    </row>
    <row r="7" spans="1:13" x14ac:dyDescent="0.25">
      <c r="A7" s="11" t="s">
        <v>1233</v>
      </c>
      <c r="C7" s="11" t="s">
        <v>1233</v>
      </c>
      <c r="D7" s="8">
        <f t="shared" si="0"/>
        <v>558088.67000000004</v>
      </c>
      <c r="E7" s="8">
        <f t="shared" si="1"/>
        <v>503815.69</v>
      </c>
      <c r="F7" s="8">
        <f t="shared" si="1"/>
        <v>1165745.7600000002</v>
      </c>
      <c r="G7" s="8">
        <f t="shared" si="1"/>
        <v>199232.76999999996</v>
      </c>
      <c r="H7" s="8">
        <f t="shared" si="1"/>
        <v>259022.85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37807.25</v>
      </c>
      <c r="M7" s="8">
        <f t="shared" si="2"/>
        <v>2723712.99</v>
      </c>
    </row>
    <row r="8" spans="1:13" x14ac:dyDescent="0.25">
      <c r="A8" s="11" t="s">
        <v>1232</v>
      </c>
      <c r="C8" s="11" t="s">
        <v>1232</v>
      </c>
      <c r="D8" s="8">
        <f t="shared" si="0"/>
        <v>137766.38</v>
      </c>
      <c r="E8" s="8">
        <f t="shared" si="1"/>
        <v>185399.92999999996</v>
      </c>
      <c r="F8" s="8">
        <f t="shared" si="1"/>
        <v>334981.63999999996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2"/>
        <v>658147.94999999995</v>
      </c>
    </row>
    <row r="9" spans="1:13" x14ac:dyDescent="0.25">
      <c r="A9" s="11" t="s">
        <v>1184</v>
      </c>
      <c r="C9" s="11" t="s">
        <v>1184</v>
      </c>
      <c r="D9" s="8">
        <f t="shared" si="0"/>
        <v>6288.42</v>
      </c>
      <c r="E9" s="8">
        <f t="shared" si="1"/>
        <v>93711.58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2"/>
        <v>100000</v>
      </c>
    </row>
    <row r="10" spans="1:13" x14ac:dyDescent="0.25">
      <c r="A10" s="11" t="s">
        <v>1185</v>
      </c>
      <c r="C10" s="11" t="s">
        <v>1185</v>
      </c>
      <c r="D10" s="8">
        <f t="shared" si="0"/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  <c r="J10" s="8">
        <f t="shared" si="1"/>
        <v>0</v>
      </c>
      <c r="K10" s="8">
        <f t="shared" si="1"/>
        <v>0</v>
      </c>
      <c r="L10" s="8">
        <f t="shared" si="1"/>
        <v>31697.260000000002</v>
      </c>
      <c r="M10" s="8">
        <f t="shared" si="2"/>
        <v>31697.260000000002</v>
      </c>
    </row>
    <row r="11" spans="1:13" ht="15.75" thickBot="1" x14ac:dyDescent="0.3">
      <c r="A11" s="11" t="s">
        <v>1193</v>
      </c>
      <c r="C11" s="11" t="s">
        <v>1193</v>
      </c>
      <c r="D11" s="60">
        <f>SUM(D2:D10)</f>
        <v>950520.83000000019</v>
      </c>
      <c r="E11" s="60">
        <f t="shared" ref="E11:M11" si="3">SUM(E2:E10)</f>
        <v>1112750.24</v>
      </c>
      <c r="F11" s="60">
        <f t="shared" si="3"/>
        <v>1652807.6700000002</v>
      </c>
      <c r="G11" s="60">
        <f t="shared" si="3"/>
        <v>201285.42999999996</v>
      </c>
      <c r="H11" s="60">
        <f t="shared" si="3"/>
        <v>290013.84999999998</v>
      </c>
      <c r="I11" s="60">
        <f t="shared" si="3"/>
        <v>55168.800000000003</v>
      </c>
      <c r="J11" s="60">
        <f t="shared" si="3"/>
        <v>147785.1</v>
      </c>
      <c r="K11" s="60">
        <f t="shared" si="3"/>
        <v>17566.53</v>
      </c>
      <c r="L11" s="60">
        <f t="shared" si="3"/>
        <v>69504.510000000009</v>
      </c>
      <c r="M11" s="60">
        <f t="shared" si="3"/>
        <v>4497402.96</v>
      </c>
    </row>
    <row r="12" spans="1:13" ht="15.75" thickTop="1" x14ac:dyDescent="0.25">
      <c r="C12"/>
      <c r="D12"/>
      <c r="E12"/>
      <c r="F12"/>
      <c r="G12"/>
      <c r="H12"/>
      <c r="I12"/>
      <c r="J12"/>
      <c r="K12"/>
      <c r="L12"/>
      <c r="M12"/>
    </row>
    <row r="13" spans="1:13" x14ac:dyDescent="0.25">
      <c r="C13"/>
      <c r="D13"/>
      <c r="E13"/>
      <c r="F13"/>
      <c r="G13"/>
      <c r="H13"/>
      <c r="I13"/>
      <c r="J13"/>
      <c r="K13"/>
      <c r="L13"/>
      <c r="M13"/>
    </row>
    <row r="14" spans="1:13" ht="30" x14ac:dyDescent="0.25">
      <c r="C14" s="9" t="s">
        <v>1</v>
      </c>
      <c r="D14" s="10" t="s" vm="7">
        <v>429</v>
      </c>
    </row>
    <row r="15" spans="1:13" x14ac:dyDescent="0.25">
      <c r="C15" s="9" t="s">
        <v>2</v>
      </c>
      <c r="D15" s="11" t="s" vm="1">
        <v>3</v>
      </c>
    </row>
    <row r="16" spans="1:13" x14ac:dyDescent="0.25">
      <c r="C16" s="9" t="s">
        <v>4</v>
      </c>
      <c r="D16" s="11" t="s" vm="2">
        <v>5</v>
      </c>
    </row>
    <row r="18" spans="1:13" x14ac:dyDescent="0.25">
      <c r="C18" s="9" t="s">
        <v>8</v>
      </c>
      <c r="D18" s="12" t="s">
        <v>742</v>
      </c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7.75" customHeight="1" x14ac:dyDescent="0.25">
      <c r="C19" s="9" t="s">
        <v>1183</v>
      </c>
      <c r="D19" s="21" t="s">
        <v>17</v>
      </c>
      <c r="E19" s="21" t="s">
        <v>16</v>
      </c>
      <c r="F19" s="21" t="s">
        <v>15</v>
      </c>
      <c r="G19" s="21" t="s">
        <v>14</v>
      </c>
      <c r="H19" s="21" t="s">
        <v>13</v>
      </c>
      <c r="I19" s="21" t="s">
        <v>12</v>
      </c>
      <c r="J19" s="21" t="s">
        <v>11</v>
      </c>
      <c r="K19" s="21" t="s">
        <v>10</v>
      </c>
      <c r="L19" s="21" t="s">
        <v>0</v>
      </c>
      <c r="M19" s="21" t="s">
        <v>9</v>
      </c>
    </row>
    <row r="20" spans="1:13" x14ac:dyDescent="0.25">
      <c r="C20" s="14"/>
      <c r="D20" s="41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3"/>
      <c r="L20" s="43"/>
      <c r="M20" s="44">
        <v>0</v>
      </c>
    </row>
    <row r="21" spans="1:13" x14ac:dyDescent="0.25">
      <c r="A21" s="11" t="s">
        <v>1234</v>
      </c>
      <c r="C21" s="14" t="s">
        <v>1200</v>
      </c>
      <c r="D21" s="45">
        <v>0</v>
      </c>
      <c r="E21" s="42">
        <v>8347.89</v>
      </c>
      <c r="F21" s="42">
        <v>216.16</v>
      </c>
      <c r="G21" s="43"/>
      <c r="H21" s="43"/>
      <c r="I21" s="43"/>
      <c r="J21" s="42">
        <v>189.36</v>
      </c>
      <c r="K21" s="43"/>
      <c r="L21" s="43"/>
      <c r="M21" s="44">
        <v>8753.41</v>
      </c>
    </row>
    <row r="22" spans="1:13" x14ac:dyDescent="0.25">
      <c r="A22" s="11" t="s">
        <v>1235</v>
      </c>
      <c r="C22" s="14" t="s">
        <v>1164</v>
      </c>
      <c r="D22" s="33">
        <v>23899.1</v>
      </c>
      <c r="E22" s="33">
        <v>17272.620000000003</v>
      </c>
      <c r="F22" s="33">
        <v>60682.28</v>
      </c>
      <c r="G22" s="34"/>
      <c r="H22" s="33">
        <v>30991</v>
      </c>
      <c r="I22" s="34"/>
      <c r="J22" s="33">
        <v>9795</v>
      </c>
      <c r="K22" s="33">
        <v>5005</v>
      </c>
      <c r="L22" s="33">
        <v>0</v>
      </c>
      <c r="M22" s="33">
        <v>147645</v>
      </c>
    </row>
    <row r="23" spans="1:13" x14ac:dyDescent="0.25">
      <c r="A23" s="11" t="s">
        <v>1235</v>
      </c>
      <c r="C23" s="14" t="s">
        <v>1203</v>
      </c>
      <c r="D23" s="41"/>
      <c r="E23" s="43"/>
      <c r="F23" s="43"/>
      <c r="G23" s="43"/>
      <c r="H23" s="43"/>
      <c r="I23" s="43"/>
      <c r="J23" s="42">
        <v>5755.06</v>
      </c>
      <c r="K23" s="42">
        <v>5092.2</v>
      </c>
      <c r="L23" s="43"/>
      <c r="M23" s="44">
        <v>10847.26</v>
      </c>
    </row>
    <row r="24" spans="1:13" x14ac:dyDescent="0.25">
      <c r="A24" s="11" t="s">
        <v>1232</v>
      </c>
      <c r="C24" s="14" t="s">
        <v>1207</v>
      </c>
      <c r="D24" s="45">
        <v>137766.38</v>
      </c>
      <c r="E24" s="42">
        <v>185399.92999999996</v>
      </c>
      <c r="F24" s="42">
        <v>334981.63999999996</v>
      </c>
      <c r="G24" s="43"/>
      <c r="H24" s="43"/>
      <c r="I24" s="43"/>
      <c r="J24" s="43"/>
      <c r="K24" s="43"/>
      <c r="L24" s="43"/>
      <c r="M24" s="44">
        <v>658147.94999999995</v>
      </c>
    </row>
    <row r="25" spans="1:13" x14ac:dyDescent="0.25">
      <c r="A25" s="11" t="s">
        <v>1233</v>
      </c>
      <c r="C25" s="14" t="s">
        <v>1210</v>
      </c>
      <c r="D25" s="41"/>
      <c r="E25" s="42">
        <v>351929.01</v>
      </c>
      <c r="F25" s="42">
        <v>1149369.2600000002</v>
      </c>
      <c r="G25" s="42">
        <v>191651.49999999997</v>
      </c>
      <c r="H25" s="42">
        <v>259022.85</v>
      </c>
      <c r="I25" s="43"/>
      <c r="J25" s="43"/>
      <c r="K25" s="43"/>
      <c r="L25" s="43"/>
      <c r="M25" s="44">
        <v>1951972.6200000003</v>
      </c>
    </row>
    <row r="26" spans="1:13" x14ac:dyDescent="0.25">
      <c r="A26" s="11" t="s">
        <v>1185</v>
      </c>
      <c r="C26" s="14" t="s">
        <v>1167</v>
      </c>
      <c r="D26" s="34"/>
      <c r="E26" s="34"/>
      <c r="F26" s="34"/>
      <c r="G26" s="34"/>
      <c r="H26" s="34"/>
      <c r="I26" s="34"/>
      <c r="J26" s="34"/>
      <c r="K26" s="33">
        <v>0</v>
      </c>
      <c r="L26" s="33">
        <v>31697.260000000002</v>
      </c>
      <c r="M26" s="33">
        <v>31697.260000000002</v>
      </c>
    </row>
    <row r="27" spans="1:13" x14ac:dyDescent="0.25">
      <c r="A27" s="11" t="s">
        <v>1184</v>
      </c>
      <c r="C27" s="14" t="s">
        <v>1214</v>
      </c>
      <c r="D27" s="45">
        <v>6288.42</v>
      </c>
      <c r="E27" s="42">
        <v>93711.58</v>
      </c>
      <c r="F27" s="43"/>
      <c r="G27" s="43"/>
      <c r="H27" s="43"/>
      <c r="I27" s="43"/>
      <c r="J27" s="43"/>
      <c r="K27" s="43"/>
      <c r="L27" s="43"/>
      <c r="M27" s="44">
        <v>100000</v>
      </c>
    </row>
    <row r="28" spans="1:13" x14ac:dyDescent="0.25">
      <c r="A28" s="11" t="s">
        <v>1184</v>
      </c>
      <c r="C28" s="14" t="s">
        <v>1215</v>
      </c>
      <c r="D28" s="41"/>
      <c r="E28" s="43"/>
      <c r="F28" s="43"/>
      <c r="G28" s="43"/>
      <c r="H28" s="43"/>
      <c r="I28" s="43"/>
      <c r="J28" s="43"/>
      <c r="K28" s="43"/>
      <c r="L28" s="42">
        <v>0</v>
      </c>
      <c r="M28" s="44">
        <v>0</v>
      </c>
    </row>
    <row r="29" spans="1:13" x14ac:dyDescent="0.25">
      <c r="A29" s="11" t="s">
        <v>1189</v>
      </c>
      <c r="C29" s="14" t="s">
        <v>1216</v>
      </c>
      <c r="D29" s="41"/>
      <c r="E29" s="42">
        <v>13736.38</v>
      </c>
      <c r="F29" s="42">
        <v>89210.96</v>
      </c>
      <c r="G29" s="42">
        <v>2052.66</v>
      </c>
      <c r="H29" s="43"/>
      <c r="I29" s="43"/>
      <c r="J29" s="43"/>
      <c r="K29" s="43"/>
      <c r="L29" s="43"/>
      <c r="M29" s="44">
        <v>105000.00000000001</v>
      </c>
    </row>
    <row r="30" spans="1:13" x14ac:dyDescent="0.25">
      <c r="A30" s="11" t="s">
        <v>1233</v>
      </c>
      <c r="C30" s="14" t="s">
        <v>1222</v>
      </c>
      <c r="D30" s="45">
        <v>137766.39999999999</v>
      </c>
      <c r="E30" s="42">
        <v>91350.32</v>
      </c>
      <c r="F30" s="42">
        <v>6787.5</v>
      </c>
      <c r="G30" s="42">
        <v>-218.73</v>
      </c>
      <c r="H30" s="43"/>
      <c r="I30" s="43"/>
      <c r="J30" s="43"/>
      <c r="K30" s="43"/>
      <c r="L30" s="42">
        <v>37807.25</v>
      </c>
      <c r="M30" s="44">
        <v>273492.74</v>
      </c>
    </row>
    <row r="31" spans="1:13" x14ac:dyDescent="0.25">
      <c r="A31" s="11" t="s">
        <v>1233</v>
      </c>
      <c r="C31" s="14" t="s">
        <v>1226</v>
      </c>
      <c r="D31" s="45">
        <v>210161.12</v>
      </c>
      <c r="E31" s="42">
        <v>30268.17</v>
      </c>
      <c r="F31" s="42">
        <v>4794.5</v>
      </c>
      <c r="G31" s="42">
        <v>3900</v>
      </c>
      <c r="H31" s="43"/>
      <c r="I31" s="43"/>
      <c r="J31" s="43"/>
      <c r="K31" s="43"/>
      <c r="L31" s="43"/>
      <c r="M31" s="44">
        <v>249123.78999999998</v>
      </c>
    </row>
    <row r="32" spans="1:13" x14ac:dyDescent="0.25">
      <c r="A32" s="11" t="s">
        <v>1233</v>
      </c>
      <c r="C32" s="14" t="s">
        <v>1230</v>
      </c>
      <c r="D32" s="45">
        <v>210161.15</v>
      </c>
      <c r="E32" s="42">
        <v>30268.19</v>
      </c>
      <c r="F32" s="42">
        <v>4794.5</v>
      </c>
      <c r="G32" s="42">
        <v>3900</v>
      </c>
      <c r="H32" s="43"/>
      <c r="I32" s="43"/>
      <c r="J32" s="43"/>
      <c r="K32" s="43"/>
      <c r="L32" s="43"/>
      <c r="M32" s="44">
        <v>249123.84</v>
      </c>
    </row>
    <row r="33" spans="1:13" x14ac:dyDescent="0.25">
      <c r="A33" s="11" t="s">
        <v>1189</v>
      </c>
      <c r="C33" s="14" t="s">
        <v>1174</v>
      </c>
      <c r="D33" s="33">
        <v>43.16</v>
      </c>
      <c r="E33" s="33">
        <v>11399.25</v>
      </c>
      <c r="F33" s="33">
        <v>1970.87</v>
      </c>
      <c r="G33" s="34"/>
      <c r="H33" s="34"/>
      <c r="I33" s="34"/>
      <c r="J33" s="34"/>
      <c r="K33" s="34"/>
      <c r="L33" s="34"/>
      <c r="M33" s="33">
        <v>13413.279999999999</v>
      </c>
    </row>
    <row r="34" spans="1:13" x14ac:dyDescent="0.25">
      <c r="A34" s="11" t="s">
        <v>1189</v>
      </c>
      <c r="C34" s="14" t="s">
        <v>1176</v>
      </c>
      <c r="D34" s="33">
        <v>224435.10000000006</v>
      </c>
      <c r="E34" s="33">
        <v>279066.89999999991</v>
      </c>
      <c r="F34" s="34"/>
      <c r="G34" s="34"/>
      <c r="H34" s="34"/>
      <c r="I34" s="34"/>
      <c r="J34" s="34"/>
      <c r="K34" s="34"/>
      <c r="L34" s="34"/>
      <c r="M34" s="33">
        <v>503502</v>
      </c>
    </row>
    <row r="35" spans="1:13" x14ac:dyDescent="0.25">
      <c r="A35" s="11" t="s">
        <v>1189</v>
      </c>
      <c r="C35" s="14" t="s">
        <v>1181</v>
      </c>
      <c r="D35" s="34"/>
      <c r="E35" s="34"/>
      <c r="F35" s="34"/>
      <c r="G35" s="34"/>
      <c r="H35" s="34"/>
      <c r="I35" s="33">
        <v>55168.800000000003</v>
      </c>
      <c r="J35" s="33">
        <v>40401.909999999996</v>
      </c>
      <c r="K35" s="33">
        <v>0</v>
      </c>
      <c r="L35" s="33">
        <v>0</v>
      </c>
      <c r="M35" s="33">
        <v>95570.709999999992</v>
      </c>
    </row>
    <row r="36" spans="1:13" x14ac:dyDescent="0.25">
      <c r="A36" s="11" t="s">
        <v>1189</v>
      </c>
      <c r="C36" s="14" t="s">
        <v>1182</v>
      </c>
      <c r="D36" s="34"/>
      <c r="E36" s="34"/>
      <c r="F36" s="34"/>
      <c r="G36" s="34"/>
      <c r="H36" s="34"/>
      <c r="I36" s="34"/>
      <c r="J36" s="33">
        <v>91643.77</v>
      </c>
      <c r="K36" s="33">
        <v>7469.33</v>
      </c>
      <c r="L36" s="34"/>
      <c r="M36" s="33">
        <v>99113.1</v>
      </c>
    </row>
    <row r="37" spans="1:13" x14ac:dyDescent="0.25">
      <c r="C37" s="14" t="s">
        <v>9</v>
      </c>
      <c r="D37" s="54">
        <v>950520.83000000019</v>
      </c>
      <c r="E37" s="55">
        <v>1112750.2399999998</v>
      </c>
      <c r="F37" s="55">
        <v>1652807.6700000002</v>
      </c>
      <c r="G37" s="55">
        <v>201285.42999999996</v>
      </c>
      <c r="H37" s="55">
        <v>290013.84999999998</v>
      </c>
      <c r="I37" s="55">
        <v>55168.800000000003</v>
      </c>
      <c r="J37" s="55">
        <v>147785.1</v>
      </c>
      <c r="K37" s="55">
        <v>17566.53</v>
      </c>
      <c r="L37" s="55">
        <v>69504.510000000009</v>
      </c>
      <c r="M37" s="56">
        <v>4497402.96</v>
      </c>
    </row>
    <row r="38" spans="1:13" x14ac:dyDescent="0.25">
      <c r="C38"/>
      <c r="D38"/>
      <c r="E38"/>
      <c r="F38"/>
      <c r="G38"/>
      <c r="H38"/>
      <c r="I38"/>
      <c r="J38"/>
      <c r="K38"/>
      <c r="L38"/>
      <c r="M38"/>
    </row>
    <row r="39" spans="1:13" x14ac:dyDescent="0.25">
      <c r="C39"/>
      <c r="D39"/>
      <c r="E39"/>
      <c r="F39"/>
      <c r="G39"/>
      <c r="H39"/>
      <c r="I39"/>
      <c r="J39"/>
      <c r="K39"/>
      <c r="L39"/>
      <c r="M39"/>
    </row>
    <row r="40" spans="1:13" x14ac:dyDescent="0.25"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C47"/>
      <c r="D47"/>
      <c r="E47"/>
      <c r="F47"/>
      <c r="G47"/>
      <c r="H47"/>
      <c r="I47"/>
      <c r="J47"/>
      <c r="K47"/>
      <c r="L47"/>
      <c r="M47"/>
    </row>
    <row r="48" spans="1:13" x14ac:dyDescent="0.25">
      <c r="C48"/>
      <c r="D48"/>
      <c r="E48"/>
      <c r="F48"/>
      <c r="G48"/>
      <c r="H48"/>
      <c r="I48"/>
      <c r="J48"/>
      <c r="K48"/>
      <c r="L48"/>
      <c r="M48"/>
    </row>
    <row r="49" spans="3:13" x14ac:dyDescent="0.25">
      <c r="C49"/>
      <c r="D49"/>
      <c r="E49"/>
      <c r="F49"/>
      <c r="G49"/>
      <c r="H49"/>
      <c r="I49"/>
      <c r="J49"/>
      <c r="K49"/>
      <c r="L49"/>
      <c r="M49"/>
    </row>
    <row r="50" spans="3:13" x14ac:dyDescent="0.25">
      <c r="C50"/>
      <c r="D50"/>
      <c r="E50"/>
      <c r="F50"/>
      <c r="G50"/>
      <c r="H50"/>
      <c r="I50"/>
      <c r="J50"/>
      <c r="K50"/>
      <c r="L50"/>
      <c r="M50"/>
    </row>
    <row r="51" spans="3:13" x14ac:dyDescent="0.25">
      <c r="C51"/>
      <c r="D51"/>
      <c r="E51"/>
      <c r="F51"/>
      <c r="G51"/>
      <c r="H51"/>
      <c r="I51"/>
      <c r="J51"/>
      <c r="K51"/>
      <c r="L51"/>
      <c r="M51"/>
    </row>
    <row r="52" spans="3:13" x14ac:dyDescent="0.25">
      <c r="C52"/>
      <c r="D52"/>
      <c r="E52"/>
      <c r="F52"/>
      <c r="G52"/>
      <c r="H52"/>
      <c r="I52"/>
      <c r="J52"/>
      <c r="K52"/>
      <c r="L52"/>
      <c r="M52"/>
    </row>
    <row r="53" spans="3:13" x14ac:dyDescent="0.25">
      <c r="C53"/>
      <c r="D53"/>
      <c r="E53"/>
      <c r="F53"/>
      <c r="G53"/>
      <c r="H53"/>
      <c r="I53"/>
      <c r="J53"/>
      <c r="K53"/>
      <c r="L53"/>
      <c r="M53"/>
    </row>
    <row r="54" spans="3:13" x14ac:dyDescent="0.25">
      <c r="C54"/>
      <c r="D54"/>
      <c r="E54"/>
      <c r="F54"/>
      <c r="G54"/>
      <c r="H54"/>
      <c r="I54"/>
      <c r="J54"/>
      <c r="K54"/>
      <c r="L54"/>
      <c r="M54"/>
    </row>
    <row r="55" spans="3:13" x14ac:dyDescent="0.25">
      <c r="C55"/>
      <c r="D55"/>
      <c r="E55"/>
      <c r="F55"/>
      <c r="G55"/>
      <c r="H55"/>
      <c r="I55"/>
      <c r="J55"/>
      <c r="K55"/>
      <c r="L55"/>
      <c r="M55"/>
    </row>
    <row r="56" spans="3:13" x14ac:dyDescent="0.25">
      <c r="C56"/>
      <c r="D56"/>
      <c r="E56"/>
      <c r="F56"/>
      <c r="G56"/>
      <c r="H56"/>
      <c r="I56"/>
      <c r="J56"/>
      <c r="K56"/>
      <c r="L56"/>
      <c r="M56"/>
    </row>
    <row r="57" spans="3:13" x14ac:dyDescent="0.25">
      <c r="C57"/>
      <c r="D57"/>
      <c r="E57"/>
      <c r="F57"/>
      <c r="G57"/>
      <c r="H57"/>
      <c r="I57"/>
      <c r="J57"/>
      <c r="K57"/>
      <c r="L57"/>
      <c r="M57"/>
    </row>
    <row r="58" spans="3:13" x14ac:dyDescent="0.25">
      <c r="C58"/>
      <c r="D58"/>
      <c r="E58"/>
      <c r="F58"/>
      <c r="G58"/>
      <c r="H58"/>
      <c r="I58"/>
      <c r="J58"/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ht="3.75" customHeight="1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  <row r="156" spans="3:13" x14ac:dyDescent="0.25">
      <c r="C156"/>
      <c r="D156"/>
      <c r="E156"/>
      <c r="F156"/>
      <c r="G156"/>
      <c r="H156"/>
      <c r="I156"/>
      <c r="J156"/>
      <c r="K156"/>
      <c r="L156"/>
      <c r="M156"/>
    </row>
    <row r="157" spans="3:13" x14ac:dyDescent="0.25">
      <c r="C157"/>
      <c r="D157"/>
      <c r="E157"/>
      <c r="F157"/>
      <c r="G157"/>
      <c r="H157"/>
      <c r="I157"/>
      <c r="J157"/>
      <c r="K157"/>
      <c r="L157"/>
      <c r="M157"/>
    </row>
    <row r="158" spans="3:13" x14ac:dyDescent="0.25">
      <c r="C158"/>
      <c r="D158"/>
      <c r="E158"/>
      <c r="F158"/>
      <c r="G158"/>
      <c r="H158"/>
      <c r="I158"/>
      <c r="J158"/>
      <c r="K158"/>
      <c r="L158"/>
      <c r="M158"/>
    </row>
    <row r="159" spans="3:13" x14ac:dyDescent="0.25">
      <c r="C159"/>
      <c r="D159"/>
      <c r="E159"/>
      <c r="F159"/>
      <c r="G159"/>
      <c r="H159"/>
      <c r="I159"/>
      <c r="J159"/>
      <c r="K159"/>
      <c r="L159"/>
      <c r="M159"/>
    </row>
    <row r="160" spans="3:13" x14ac:dyDescent="0.25">
      <c r="C160"/>
      <c r="D160"/>
      <c r="E160"/>
      <c r="F160"/>
      <c r="G160"/>
      <c r="H160"/>
      <c r="I160"/>
      <c r="J160"/>
      <c r="K160"/>
      <c r="L160"/>
      <c r="M160"/>
    </row>
    <row r="161" spans="3:13" x14ac:dyDescent="0.25">
      <c r="C161"/>
      <c r="D161"/>
      <c r="E161"/>
      <c r="F161"/>
      <c r="G161"/>
      <c r="H161"/>
      <c r="I161"/>
      <c r="J161"/>
      <c r="K161"/>
      <c r="L161"/>
      <c r="M161"/>
    </row>
    <row r="162" spans="3:13" x14ac:dyDescent="0.25">
      <c r="C162"/>
      <c r="D162"/>
      <c r="E162"/>
      <c r="F162"/>
      <c r="G162"/>
      <c r="H162"/>
      <c r="I162"/>
      <c r="J162"/>
      <c r="K162"/>
      <c r="L162"/>
      <c r="M162"/>
    </row>
    <row r="163" spans="3:13" x14ac:dyDescent="0.25">
      <c r="C163"/>
      <c r="D163"/>
      <c r="E163"/>
      <c r="F163"/>
      <c r="G163"/>
      <c r="H163"/>
      <c r="I163"/>
      <c r="J163"/>
      <c r="K163"/>
      <c r="L163"/>
      <c r="M163"/>
    </row>
    <row r="164" spans="3:13" x14ac:dyDescent="0.25">
      <c r="C164"/>
      <c r="D164"/>
      <c r="E164"/>
      <c r="F164"/>
      <c r="G164"/>
      <c r="H164"/>
      <c r="I164"/>
      <c r="J164"/>
      <c r="K164"/>
      <c r="L164"/>
      <c r="M164"/>
    </row>
    <row r="165" spans="3:13" x14ac:dyDescent="0.25">
      <c r="C165"/>
      <c r="D165"/>
      <c r="E165"/>
      <c r="F165"/>
      <c r="G165"/>
      <c r="H165"/>
      <c r="I165"/>
      <c r="J165"/>
      <c r="K165"/>
      <c r="L165"/>
      <c r="M165"/>
    </row>
    <row r="166" spans="3:13" x14ac:dyDescent="0.25">
      <c r="C166"/>
      <c r="D166"/>
      <c r="E166"/>
      <c r="F166"/>
      <c r="G166"/>
      <c r="H166"/>
      <c r="I166"/>
      <c r="J166"/>
      <c r="K166"/>
      <c r="L166"/>
      <c r="M166"/>
    </row>
    <row r="167" spans="3:13" x14ac:dyDescent="0.25">
      <c r="C167"/>
      <c r="D167"/>
      <c r="E167"/>
      <c r="F167"/>
      <c r="G167"/>
      <c r="H167"/>
      <c r="I167"/>
      <c r="J167"/>
      <c r="K167"/>
      <c r="L167"/>
      <c r="M167"/>
    </row>
    <row r="168" spans="3:13" x14ac:dyDescent="0.25">
      <c r="C168"/>
      <c r="D168"/>
      <c r="E168"/>
      <c r="F168"/>
      <c r="G168"/>
      <c r="H168"/>
      <c r="I168"/>
      <c r="J168"/>
      <c r="K168"/>
      <c r="L168"/>
      <c r="M168"/>
    </row>
    <row r="169" spans="3:13" x14ac:dyDescent="0.25">
      <c r="C169"/>
      <c r="D169"/>
      <c r="E169"/>
      <c r="F169"/>
      <c r="G169"/>
      <c r="H169"/>
      <c r="I169"/>
      <c r="J169"/>
      <c r="K169"/>
      <c r="L169"/>
      <c r="M169"/>
    </row>
    <row r="170" spans="3:13" x14ac:dyDescent="0.25">
      <c r="C170"/>
      <c r="D170"/>
      <c r="E170"/>
      <c r="F170"/>
      <c r="G170"/>
      <c r="H170"/>
      <c r="I170"/>
      <c r="J170"/>
      <c r="K170"/>
      <c r="L170"/>
      <c r="M170"/>
    </row>
    <row r="171" spans="3:13" x14ac:dyDescent="0.25">
      <c r="C171"/>
      <c r="D171"/>
      <c r="E171"/>
      <c r="F171"/>
      <c r="G171"/>
      <c r="H171"/>
      <c r="I171"/>
      <c r="J171"/>
      <c r="K171"/>
      <c r="L171"/>
      <c r="M171"/>
    </row>
    <row r="172" spans="3:13" x14ac:dyDescent="0.25">
      <c r="C172"/>
      <c r="D172"/>
      <c r="E172"/>
      <c r="F172"/>
      <c r="G172"/>
      <c r="H172"/>
      <c r="I172"/>
      <c r="J172"/>
      <c r="K172"/>
      <c r="L172"/>
      <c r="M172"/>
    </row>
    <row r="173" spans="3:13" x14ac:dyDescent="0.25">
      <c r="C173"/>
      <c r="D173"/>
      <c r="E173"/>
      <c r="F173"/>
      <c r="G173"/>
      <c r="H173"/>
      <c r="I173"/>
      <c r="J173"/>
      <c r="K173"/>
      <c r="L173"/>
      <c r="M173"/>
    </row>
    <row r="174" spans="3:13" x14ac:dyDescent="0.25">
      <c r="C174"/>
      <c r="D174"/>
      <c r="E174"/>
      <c r="F174"/>
      <c r="G174"/>
      <c r="H174"/>
      <c r="I174"/>
      <c r="J174"/>
      <c r="K174"/>
      <c r="L174"/>
      <c r="M174"/>
    </row>
    <row r="175" spans="3:13" x14ac:dyDescent="0.25">
      <c r="C175"/>
      <c r="D175"/>
      <c r="E175"/>
      <c r="F175"/>
      <c r="G175"/>
      <c r="H175"/>
      <c r="I175"/>
      <c r="J175"/>
      <c r="K175"/>
      <c r="L175"/>
      <c r="M175"/>
    </row>
    <row r="176" spans="3:13" x14ac:dyDescent="0.25">
      <c r="C176"/>
      <c r="D176"/>
      <c r="E176"/>
      <c r="F176"/>
      <c r="G176"/>
      <c r="H176"/>
      <c r="I176"/>
      <c r="J176"/>
      <c r="K176"/>
      <c r="L176"/>
      <c r="M176"/>
    </row>
    <row r="177" spans="3:13" x14ac:dyDescent="0.25">
      <c r="C177"/>
      <c r="D177"/>
      <c r="E177"/>
      <c r="F177"/>
      <c r="G177"/>
      <c r="H177"/>
      <c r="I177"/>
      <c r="J177"/>
      <c r="K177"/>
      <c r="L177"/>
      <c r="M177"/>
    </row>
    <row r="178" spans="3:13" x14ac:dyDescent="0.25">
      <c r="C178"/>
      <c r="D178"/>
      <c r="E178"/>
      <c r="F178"/>
      <c r="G178"/>
      <c r="H178"/>
      <c r="I178"/>
      <c r="J178"/>
      <c r="K178"/>
      <c r="L178"/>
      <c r="M178"/>
    </row>
    <row r="179" spans="3:13" x14ac:dyDescent="0.25">
      <c r="C179"/>
      <c r="D179"/>
      <c r="E179"/>
      <c r="F179"/>
      <c r="G179"/>
      <c r="H179"/>
      <c r="I179"/>
      <c r="J179"/>
      <c r="K179"/>
      <c r="L179"/>
      <c r="M179"/>
    </row>
    <row r="180" spans="3:13" x14ac:dyDescent="0.25">
      <c r="C180"/>
      <c r="D180"/>
      <c r="E180"/>
      <c r="F180"/>
      <c r="G180"/>
      <c r="H180"/>
      <c r="I180"/>
      <c r="J180"/>
      <c r="K180"/>
      <c r="L180"/>
      <c r="M180"/>
    </row>
    <row r="181" spans="3:13" x14ac:dyDescent="0.25">
      <c r="C181"/>
      <c r="D181"/>
      <c r="E181"/>
      <c r="F181"/>
      <c r="G181"/>
      <c r="H181"/>
      <c r="I181"/>
      <c r="J181"/>
      <c r="K181"/>
      <c r="L181"/>
      <c r="M181"/>
    </row>
    <row r="182" spans="3:13" x14ac:dyDescent="0.25">
      <c r="C182"/>
      <c r="D182"/>
      <c r="E182"/>
      <c r="F182"/>
      <c r="G182"/>
      <c r="H182"/>
      <c r="I182"/>
      <c r="J182"/>
      <c r="K182"/>
      <c r="L182"/>
      <c r="M182"/>
    </row>
    <row r="183" spans="3:13" x14ac:dyDescent="0.25">
      <c r="C183"/>
      <c r="D183"/>
      <c r="E183"/>
      <c r="F183"/>
      <c r="G183"/>
      <c r="H183"/>
      <c r="I183"/>
      <c r="J183"/>
      <c r="K183"/>
      <c r="L183"/>
      <c r="M183"/>
    </row>
    <row r="184" spans="3:13" x14ac:dyDescent="0.25">
      <c r="C184"/>
      <c r="D184"/>
      <c r="E184"/>
      <c r="F184"/>
      <c r="G184"/>
      <c r="H184"/>
      <c r="I184"/>
      <c r="J184"/>
      <c r="K184"/>
      <c r="L184"/>
      <c r="M184"/>
    </row>
    <row r="185" spans="3:13" x14ac:dyDescent="0.25">
      <c r="C185"/>
      <c r="D185"/>
      <c r="E185"/>
      <c r="F185"/>
      <c r="G185"/>
      <c r="H185"/>
      <c r="I185"/>
      <c r="J185"/>
      <c r="K185"/>
      <c r="L185"/>
      <c r="M185"/>
    </row>
    <row r="186" spans="3:13" x14ac:dyDescent="0.25">
      <c r="C186"/>
      <c r="D186"/>
      <c r="E186"/>
      <c r="F186"/>
      <c r="G186"/>
      <c r="H186"/>
      <c r="I186"/>
      <c r="J186"/>
      <c r="K186"/>
      <c r="L186"/>
      <c r="M186"/>
    </row>
    <row r="187" spans="3:13" x14ac:dyDescent="0.25">
      <c r="C187"/>
      <c r="D187"/>
      <c r="E187"/>
      <c r="F187"/>
      <c r="G187"/>
      <c r="H187"/>
      <c r="I187"/>
      <c r="J187"/>
      <c r="K187"/>
      <c r="L187"/>
      <c r="M187"/>
    </row>
    <row r="188" spans="3:13" x14ac:dyDescent="0.25">
      <c r="C188"/>
      <c r="D188"/>
      <c r="E188"/>
      <c r="F188"/>
      <c r="G188"/>
      <c r="H188"/>
      <c r="I188"/>
      <c r="J188"/>
      <c r="K188"/>
      <c r="L188"/>
      <c r="M188"/>
    </row>
    <row r="189" spans="3:13" x14ac:dyDescent="0.25">
      <c r="C189"/>
      <c r="D189"/>
      <c r="E189"/>
      <c r="F189"/>
      <c r="G189"/>
      <c r="H189"/>
      <c r="I189"/>
      <c r="J189"/>
      <c r="K189"/>
      <c r="L189"/>
      <c r="M189"/>
    </row>
    <row r="190" spans="3:13" x14ac:dyDescent="0.25">
      <c r="C190"/>
      <c r="D190"/>
      <c r="E190"/>
      <c r="F190"/>
      <c r="G190"/>
      <c r="H190"/>
      <c r="I190"/>
      <c r="J190"/>
      <c r="K190"/>
      <c r="L190"/>
      <c r="M190"/>
    </row>
    <row r="191" spans="3:13" x14ac:dyDescent="0.25">
      <c r="C191"/>
      <c r="D191"/>
      <c r="E191"/>
      <c r="F191"/>
      <c r="G191"/>
      <c r="H191"/>
      <c r="I191"/>
      <c r="J191"/>
      <c r="K191"/>
      <c r="L191"/>
      <c r="M191"/>
    </row>
    <row r="192" spans="3:13" x14ac:dyDescent="0.25">
      <c r="C192"/>
      <c r="D192"/>
      <c r="E192"/>
      <c r="F192"/>
      <c r="G192"/>
      <c r="H192"/>
      <c r="I192"/>
      <c r="J192"/>
      <c r="K192"/>
      <c r="L192"/>
      <c r="M192"/>
    </row>
    <row r="193" spans="3:13" x14ac:dyDescent="0.25">
      <c r="C193"/>
      <c r="D193"/>
      <c r="E193"/>
      <c r="F193"/>
      <c r="G193"/>
      <c r="H193"/>
      <c r="I193"/>
      <c r="J193"/>
      <c r="K193"/>
      <c r="L193"/>
      <c r="M193"/>
    </row>
    <row r="194" spans="3:13" x14ac:dyDescent="0.25">
      <c r="C194"/>
      <c r="D194"/>
      <c r="E194"/>
      <c r="F194"/>
      <c r="G194"/>
      <c r="H194"/>
      <c r="I194"/>
      <c r="J194"/>
      <c r="K194"/>
      <c r="L194"/>
      <c r="M194"/>
    </row>
    <row r="195" spans="3:13" x14ac:dyDescent="0.25">
      <c r="C195"/>
      <c r="D195"/>
      <c r="E195"/>
      <c r="F195"/>
      <c r="G195"/>
      <c r="H195"/>
      <c r="I195"/>
      <c r="J195"/>
      <c r="K195"/>
      <c r="L195"/>
      <c r="M195"/>
    </row>
    <row r="196" spans="3:13" x14ac:dyDescent="0.25">
      <c r="C196"/>
      <c r="D196"/>
      <c r="E196"/>
      <c r="F196"/>
      <c r="G196"/>
      <c r="H196"/>
      <c r="I196"/>
      <c r="J196"/>
      <c r="K196"/>
      <c r="L196"/>
      <c r="M196"/>
    </row>
    <row r="197" spans="3:13" x14ac:dyDescent="0.25">
      <c r="C197"/>
      <c r="D197"/>
      <c r="E197"/>
      <c r="F197"/>
      <c r="G197"/>
      <c r="H197"/>
      <c r="I197"/>
      <c r="J197"/>
      <c r="K197"/>
      <c r="L197"/>
      <c r="M197"/>
    </row>
    <row r="198" spans="3:13" x14ac:dyDescent="0.25">
      <c r="C198"/>
      <c r="D198"/>
      <c r="E198"/>
      <c r="F198"/>
      <c r="G198"/>
      <c r="H198"/>
      <c r="I198"/>
      <c r="J198"/>
      <c r="K198"/>
      <c r="L198"/>
      <c r="M198"/>
    </row>
    <row r="199" spans="3:13" x14ac:dyDescent="0.25">
      <c r="C199"/>
      <c r="D199"/>
      <c r="E199"/>
      <c r="F199"/>
      <c r="G199"/>
      <c r="H199"/>
      <c r="I199"/>
      <c r="J199"/>
      <c r="K199"/>
      <c r="L199"/>
      <c r="M199"/>
    </row>
    <row r="200" spans="3:13" x14ac:dyDescent="0.25">
      <c r="C200"/>
      <c r="D200"/>
      <c r="E200"/>
      <c r="F200"/>
      <c r="G200"/>
      <c r="H200"/>
      <c r="I200"/>
      <c r="J200"/>
      <c r="K200"/>
      <c r="L200"/>
      <c r="M200"/>
    </row>
    <row r="201" spans="3:13" x14ac:dyDescent="0.25">
      <c r="C201"/>
      <c r="D201"/>
      <c r="E201"/>
      <c r="F201"/>
      <c r="G201"/>
      <c r="H201"/>
      <c r="I201"/>
      <c r="J201"/>
      <c r="K201"/>
      <c r="L201"/>
      <c r="M201"/>
    </row>
    <row r="202" spans="3:13" x14ac:dyDescent="0.25">
      <c r="C202"/>
      <c r="D202"/>
      <c r="E202"/>
      <c r="F202"/>
      <c r="G202"/>
      <c r="H202"/>
      <c r="I202"/>
      <c r="J202"/>
      <c r="K202"/>
      <c r="L202"/>
      <c r="M202"/>
    </row>
    <row r="203" spans="3:13" x14ac:dyDescent="0.25">
      <c r="C203"/>
      <c r="D203"/>
      <c r="E203"/>
      <c r="F203"/>
      <c r="G203"/>
      <c r="H203"/>
      <c r="I203"/>
      <c r="J203"/>
      <c r="K203"/>
      <c r="L203"/>
      <c r="M203"/>
    </row>
    <row r="204" spans="3:13" x14ac:dyDescent="0.25">
      <c r="C204"/>
      <c r="D204"/>
      <c r="E204"/>
      <c r="F204"/>
      <c r="G204"/>
      <c r="H204"/>
      <c r="I204"/>
      <c r="J204"/>
      <c r="K204"/>
      <c r="L204"/>
      <c r="M204"/>
    </row>
    <row r="205" spans="3:13" x14ac:dyDescent="0.25">
      <c r="C205"/>
      <c r="D205"/>
      <c r="E205"/>
      <c r="F205"/>
      <c r="G205"/>
      <c r="H205"/>
      <c r="I205"/>
      <c r="J205"/>
      <c r="K205"/>
      <c r="L205"/>
      <c r="M205"/>
    </row>
    <row r="206" spans="3:13" x14ac:dyDescent="0.25">
      <c r="C206"/>
      <c r="D206"/>
      <c r="E206"/>
      <c r="F206"/>
      <c r="G206"/>
      <c r="H206"/>
      <c r="I206"/>
      <c r="J206"/>
      <c r="K206"/>
      <c r="L206"/>
      <c r="M206"/>
    </row>
    <row r="207" spans="3:13" x14ac:dyDescent="0.25">
      <c r="C207"/>
      <c r="D207"/>
      <c r="E207"/>
      <c r="F207"/>
      <c r="G207"/>
      <c r="H207"/>
      <c r="I207"/>
      <c r="J207"/>
      <c r="K207"/>
      <c r="L207"/>
      <c r="M207"/>
    </row>
    <row r="208" spans="3:13" x14ac:dyDescent="0.25">
      <c r="C208"/>
      <c r="D208"/>
      <c r="E208"/>
      <c r="F208"/>
      <c r="G208"/>
      <c r="H208"/>
      <c r="I208"/>
      <c r="J208"/>
      <c r="K208"/>
      <c r="L208"/>
      <c r="M208"/>
    </row>
    <row r="209" spans="3:13" x14ac:dyDescent="0.25">
      <c r="C209"/>
      <c r="D209"/>
      <c r="E209"/>
      <c r="F209"/>
      <c r="G209"/>
      <c r="H209"/>
      <c r="I209"/>
      <c r="J209"/>
      <c r="K209"/>
      <c r="L209"/>
      <c r="M209"/>
    </row>
    <row r="210" spans="3:13" x14ac:dyDescent="0.25">
      <c r="C210"/>
      <c r="D210"/>
      <c r="E210"/>
      <c r="F210"/>
      <c r="G210"/>
      <c r="H210"/>
      <c r="I210"/>
      <c r="J210"/>
      <c r="K210"/>
      <c r="L210"/>
      <c r="M210"/>
    </row>
    <row r="211" spans="3:13" x14ac:dyDescent="0.25">
      <c r="C211"/>
      <c r="D211"/>
      <c r="E211"/>
      <c r="F211"/>
      <c r="G211"/>
      <c r="H211"/>
      <c r="I211"/>
      <c r="J211"/>
      <c r="K211"/>
      <c r="L211"/>
      <c r="M211"/>
    </row>
    <row r="212" spans="3:13" x14ac:dyDescent="0.25">
      <c r="C212"/>
      <c r="D212"/>
      <c r="E212"/>
      <c r="F212"/>
      <c r="G212"/>
      <c r="H212"/>
      <c r="I212"/>
      <c r="J212"/>
      <c r="K212"/>
      <c r="L212"/>
      <c r="M212"/>
    </row>
    <row r="213" spans="3:13" x14ac:dyDescent="0.25">
      <c r="C213"/>
      <c r="D213"/>
      <c r="E213"/>
      <c r="F213"/>
      <c r="G213"/>
      <c r="H213"/>
      <c r="I213"/>
      <c r="J213"/>
      <c r="K213"/>
      <c r="L213"/>
      <c r="M213"/>
    </row>
    <row r="214" spans="3:13" x14ac:dyDescent="0.25">
      <c r="C214"/>
      <c r="D214"/>
      <c r="E214"/>
      <c r="F214"/>
      <c r="G214"/>
      <c r="H214"/>
      <c r="I214"/>
      <c r="J214"/>
      <c r="K214"/>
      <c r="L214"/>
      <c r="M214"/>
    </row>
    <row r="215" spans="3:13" x14ac:dyDescent="0.25">
      <c r="C215"/>
      <c r="D215"/>
      <c r="E215"/>
      <c r="F215"/>
      <c r="G215"/>
      <c r="H215"/>
      <c r="I215"/>
      <c r="J215"/>
      <c r="K215"/>
      <c r="L215"/>
      <c r="M215"/>
    </row>
    <row r="216" spans="3:13" x14ac:dyDescent="0.25">
      <c r="C216"/>
      <c r="D216"/>
      <c r="E216"/>
      <c r="F216"/>
      <c r="G216"/>
      <c r="H216"/>
      <c r="I216"/>
      <c r="J216"/>
      <c r="K216"/>
      <c r="L216"/>
      <c r="M216"/>
    </row>
    <row r="217" spans="3:13" x14ac:dyDescent="0.25">
      <c r="C217"/>
      <c r="D217"/>
      <c r="E217"/>
      <c r="F217"/>
      <c r="G217"/>
      <c r="H217"/>
      <c r="I217"/>
      <c r="J217"/>
      <c r="K217"/>
      <c r="L217"/>
      <c r="M217"/>
    </row>
    <row r="218" spans="3:13" x14ac:dyDescent="0.25">
      <c r="C218"/>
      <c r="D218"/>
      <c r="E218"/>
      <c r="F218"/>
      <c r="G218"/>
      <c r="H218"/>
      <c r="I218"/>
      <c r="J218"/>
      <c r="K218"/>
      <c r="L218"/>
      <c r="M218"/>
    </row>
    <row r="219" spans="3:13" x14ac:dyDescent="0.25">
      <c r="C219"/>
      <c r="D219"/>
      <c r="E219"/>
      <c r="F219"/>
      <c r="G219"/>
      <c r="H219"/>
      <c r="I219"/>
      <c r="J219"/>
      <c r="K219"/>
      <c r="L219"/>
      <c r="M219"/>
    </row>
    <row r="220" spans="3:13" x14ac:dyDescent="0.25">
      <c r="C220"/>
      <c r="D220"/>
      <c r="E220"/>
      <c r="F220"/>
      <c r="G220"/>
      <c r="H220"/>
      <c r="I220"/>
      <c r="J220"/>
      <c r="K220"/>
      <c r="L220"/>
      <c r="M220"/>
    </row>
    <row r="221" spans="3:13" x14ac:dyDescent="0.25">
      <c r="C221"/>
      <c r="D221"/>
      <c r="E221"/>
      <c r="F221"/>
      <c r="G221"/>
      <c r="H221"/>
      <c r="I221"/>
      <c r="J221"/>
      <c r="K221"/>
      <c r="L221"/>
      <c r="M221"/>
    </row>
    <row r="222" spans="3:13" x14ac:dyDescent="0.25">
      <c r="C222"/>
      <c r="D222"/>
      <c r="E222"/>
      <c r="F222"/>
      <c r="G222"/>
      <c r="H222"/>
      <c r="I222"/>
      <c r="J222"/>
      <c r="K222"/>
      <c r="L222"/>
      <c r="M222"/>
    </row>
    <row r="223" spans="3:13" x14ac:dyDescent="0.25">
      <c r="C223"/>
      <c r="D223"/>
      <c r="E223"/>
      <c r="F223"/>
      <c r="G223"/>
      <c r="H223"/>
      <c r="I223"/>
      <c r="J223"/>
      <c r="K223"/>
      <c r="L223"/>
      <c r="M223"/>
    </row>
    <row r="224" spans="3:13" x14ac:dyDescent="0.25">
      <c r="C224"/>
      <c r="D224"/>
      <c r="E224"/>
      <c r="F224"/>
      <c r="G224"/>
      <c r="H224"/>
      <c r="I224"/>
      <c r="J224"/>
      <c r="K224"/>
      <c r="L224"/>
      <c r="M224"/>
    </row>
    <row r="225" spans="3:13" x14ac:dyDescent="0.25">
      <c r="C225"/>
      <c r="D225"/>
      <c r="E225"/>
      <c r="F225"/>
      <c r="G225"/>
      <c r="H225"/>
      <c r="I225"/>
      <c r="J225"/>
      <c r="K225"/>
      <c r="L225"/>
      <c r="M225"/>
    </row>
    <row r="226" spans="3:13" x14ac:dyDescent="0.25">
      <c r="C226"/>
      <c r="D226"/>
      <c r="E226"/>
      <c r="F226"/>
      <c r="G226"/>
      <c r="H226"/>
      <c r="I226"/>
      <c r="J226"/>
      <c r="K226"/>
      <c r="L226"/>
      <c r="M226"/>
    </row>
    <row r="227" spans="3:13" x14ac:dyDescent="0.25">
      <c r="C227"/>
      <c r="D227"/>
      <c r="E227"/>
      <c r="F227"/>
      <c r="G227"/>
      <c r="H227"/>
      <c r="I227"/>
      <c r="J227"/>
      <c r="K227"/>
      <c r="L227"/>
      <c r="M227"/>
    </row>
    <row r="228" spans="3:13" x14ac:dyDescent="0.25">
      <c r="C228"/>
      <c r="D228"/>
      <c r="E228"/>
      <c r="F228"/>
      <c r="G228"/>
      <c r="H228"/>
      <c r="I228"/>
      <c r="J228"/>
      <c r="K228"/>
      <c r="L228"/>
      <c r="M228"/>
    </row>
    <row r="229" spans="3:13" x14ac:dyDescent="0.25">
      <c r="C229"/>
      <c r="D229"/>
      <c r="E229"/>
      <c r="F229"/>
      <c r="G229"/>
      <c r="H229"/>
      <c r="I229"/>
      <c r="J229"/>
      <c r="K229"/>
      <c r="L229"/>
      <c r="M229"/>
    </row>
    <row r="230" spans="3:13" x14ac:dyDescent="0.25">
      <c r="C230"/>
      <c r="D230"/>
      <c r="E230"/>
      <c r="F230"/>
      <c r="G230"/>
      <c r="H230"/>
      <c r="I230"/>
      <c r="J230"/>
      <c r="K230"/>
      <c r="L230"/>
      <c r="M230"/>
    </row>
    <row r="231" spans="3:13" x14ac:dyDescent="0.25">
      <c r="C231"/>
      <c r="D231"/>
      <c r="E231"/>
      <c r="F231"/>
      <c r="G231"/>
      <c r="H231"/>
      <c r="I231"/>
      <c r="J231"/>
      <c r="K231"/>
      <c r="L231"/>
      <c r="M231"/>
    </row>
    <row r="232" spans="3:13" x14ac:dyDescent="0.25">
      <c r="C232"/>
      <c r="D232"/>
      <c r="E232"/>
      <c r="F232"/>
      <c r="G232"/>
      <c r="H232"/>
      <c r="I232"/>
      <c r="J232"/>
      <c r="K232"/>
      <c r="L232"/>
      <c r="M232"/>
    </row>
    <row r="233" spans="3:13" x14ac:dyDescent="0.25">
      <c r="C233"/>
      <c r="D233"/>
      <c r="E233"/>
      <c r="F233"/>
      <c r="G233"/>
      <c r="H233"/>
      <c r="I233"/>
      <c r="J233"/>
      <c r="K233"/>
      <c r="L233"/>
      <c r="M233"/>
    </row>
    <row r="234" spans="3:13" x14ac:dyDescent="0.25">
      <c r="C234"/>
      <c r="D234"/>
      <c r="E234"/>
      <c r="F234"/>
      <c r="G234"/>
      <c r="H234"/>
      <c r="I234"/>
      <c r="J234"/>
      <c r="K234"/>
      <c r="L234"/>
      <c r="M234"/>
    </row>
    <row r="235" spans="3:13" x14ac:dyDescent="0.25">
      <c r="C235"/>
      <c r="D235"/>
      <c r="E235"/>
      <c r="F235"/>
      <c r="G235"/>
      <c r="H235"/>
      <c r="I235"/>
      <c r="J235"/>
      <c r="K235"/>
      <c r="L235"/>
      <c r="M235"/>
    </row>
    <row r="236" spans="3:13" x14ac:dyDescent="0.25">
      <c r="C236"/>
      <c r="D236"/>
      <c r="E236"/>
      <c r="F236"/>
      <c r="G236"/>
      <c r="H236"/>
      <c r="I236"/>
      <c r="J236"/>
      <c r="K236"/>
      <c r="L236"/>
      <c r="M236"/>
    </row>
    <row r="237" spans="3:13" x14ac:dyDescent="0.25">
      <c r="C237"/>
      <c r="D237"/>
      <c r="E237"/>
      <c r="F237"/>
      <c r="G237"/>
      <c r="H237"/>
      <c r="I237"/>
      <c r="J237"/>
      <c r="K237"/>
      <c r="L237"/>
      <c r="M237"/>
    </row>
    <row r="238" spans="3:13" x14ac:dyDescent="0.25">
      <c r="C238"/>
      <c r="D238"/>
      <c r="E238"/>
      <c r="F238"/>
      <c r="G238"/>
      <c r="H238"/>
      <c r="I238"/>
      <c r="J238"/>
      <c r="K238"/>
      <c r="L238"/>
      <c r="M238"/>
    </row>
    <row r="239" spans="3:13" x14ac:dyDescent="0.25">
      <c r="C239"/>
      <c r="D239"/>
      <c r="E239"/>
      <c r="F239"/>
      <c r="G239"/>
      <c r="H239"/>
      <c r="I239"/>
      <c r="J239"/>
      <c r="K239"/>
      <c r="L239"/>
      <c r="M239"/>
    </row>
    <row r="240" spans="3:13" x14ac:dyDescent="0.25">
      <c r="C240"/>
      <c r="D240"/>
      <c r="E240"/>
      <c r="F240"/>
      <c r="G240"/>
      <c r="H240"/>
      <c r="I240"/>
      <c r="J240"/>
      <c r="K240"/>
      <c r="L240"/>
      <c r="M240"/>
    </row>
    <row r="241" spans="3:13" x14ac:dyDescent="0.25">
      <c r="C241"/>
      <c r="D241"/>
      <c r="E241"/>
      <c r="F241"/>
      <c r="G241"/>
      <c r="H241"/>
      <c r="I241"/>
      <c r="J241"/>
      <c r="K241"/>
      <c r="L241"/>
      <c r="M241"/>
    </row>
    <row r="242" spans="3:13" x14ac:dyDescent="0.25">
      <c r="C242"/>
      <c r="D242"/>
      <c r="E242"/>
      <c r="F242"/>
      <c r="G242"/>
      <c r="H242"/>
      <c r="I242"/>
      <c r="J242"/>
      <c r="K242"/>
      <c r="L242"/>
      <c r="M242"/>
    </row>
    <row r="243" spans="3:13" x14ac:dyDescent="0.25">
      <c r="C243"/>
      <c r="D243"/>
      <c r="E243"/>
      <c r="F243"/>
      <c r="G243"/>
      <c r="H243"/>
      <c r="I243"/>
      <c r="J243"/>
      <c r="K243"/>
      <c r="L243"/>
      <c r="M243"/>
    </row>
    <row r="244" spans="3:13" x14ac:dyDescent="0.25">
      <c r="C244"/>
      <c r="D244"/>
      <c r="E244"/>
      <c r="F244"/>
      <c r="G244"/>
      <c r="H244"/>
      <c r="I244"/>
      <c r="J244"/>
      <c r="K244"/>
      <c r="L244"/>
      <c r="M244"/>
    </row>
    <row r="245" spans="3:13" x14ac:dyDescent="0.25">
      <c r="C245"/>
      <c r="D245"/>
      <c r="E245"/>
      <c r="F245"/>
      <c r="G245"/>
      <c r="H245"/>
      <c r="I245"/>
      <c r="J245"/>
      <c r="K245"/>
      <c r="L245"/>
      <c r="M245"/>
    </row>
    <row r="246" spans="3:13" x14ac:dyDescent="0.25">
      <c r="C246"/>
      <c r="D246"/>
      <c r="E246"/>
      <c r="F246"/>
      <c r="G246"/>
      <c r="H246"/>
      <c r="I246"/>
      <c r="J246"/>
      <c r="K246"/>
      <c r="L246"/>
      <c r="M246"/>
    </row>
    <row r="247" spans="3:13" x14ac:dyDescent="0.25">
      <c r="C247"/>
      <c r="D247"/>
      <c r="E247"/>
      <c r="F247"/>
      <c r="G247"/>
      <c r="H247"/>
      <c r="I247"/>
      <c r="J247"/>
      <c r="K247"/>
      <c r="L247"/>
      <c r="M247"/>
    </row>
    <row r="248" spans="3:13" x14ac:dyDescent="0.25">
      <c r="C248"/>
      <c r="D248"/>
      <c r="E248"/>
      <c r="F248"/>
      <c r="G248"/>
      <c r="H248"/>
      <c r="I248"/>
      <c r="J248"/>
      <c r="K248"/>
      <c r="L248"/>
      <c r="M248"/>
    </row>
    <row r="249" spans="3:13" x14ac:dyDescent="0.25">
      <c r="C249"/>
      <c r="D249"/>
      <c r="E249"/>
      <c r="F249"/>
      <c r="G249"/>
      <c r="H249"/>
      <c r="I249"/>
      <c r="J249"/>
      <c r="K249"/>
      <c r="L249"/>
      <c r="M249"/>
    </row>
    <row r="250" spans="3:13" x14ac:dyDescent="0.25">
      <c r="C250"/>
      <c r="D250"/>
      <c r="E250"/>
      <c r="F250"/>
      <c r="G250"/>
      <c r="H250"/>
      <c r="I250"/>
      <c r="J250"/>
      <c r="K250"/>
      <c r="L250"/>
      <c r="M250"/>
    </row>
    <row r="251" spans="3:13" x14ac:dyDescent="0.25">
      <c r="C251"/>
      <c r="D251"/>
      <c r="E251"/>
      <c r="F251"/>
      <c r="G251"/>
      <c r="H251"/>
      <c r="I251"/>
      <c r="J251"/>
      <c r="K251"/>
      <c r="L251"/>
      <c r="M251"/>
    </row>
    <row r="252" spans="3:13" x14ac:dyDescent="0.25">
      <c r="C252"/>
      <c r="D252"/>
      <c r="E252"/>
      <c r="F252"/>
      <c r="G252"/>
      <c r="H252"/>
      <c r="I252"/>
      <c r="J252"/>
      <c r="K252"/>
      <c r="L252"/>
      <c r="M252"/>
    </row>
    <row r="253" spans="3:13" x14ac:dyDescent="0.25">
      <c r="C253"/>
      <c r="D253"/>
      <c r="E253"/>
      <c r="F253"/>
      <c r="G253"/>
      <c r="H253"/>
      <c r="I253"/>
      <c r="J253"/>
      <c r="K253"/>
      <c r="L253"/>
      <c r="M253"/>
    </row>
    <row r="254" spans="3:13" x14ac:dyDescent="0.25">
      <c r="C254"/>
      <c r="D254"/>
      <c r="E254"/>
      <c r="F254"/>
      <c r="G254"/>
      <c r="H254"/>
      <c r="I254"/>
      <c r="J254"/>
      <c r="K254"/>
      <c r="L254"/>
      <c r="M254"/>
    </row>
    <row r="255" spans="3:13" x14ac:dyDescent="0.25">
      <c r="C255"/>
      <c r="D255"/>
      <c r="E255"/>
      <c r="F255"/>
      <c r="G255"/>
      <c r="H255"/>
      <c r="I255"/>
      <c r="J255"/>
      <c r="K255"/>
      <c r="L255"/>
      <c r="M255"/>
    </row>
    <row r="256" spans="3:13" x14ac:dyDescent="0.25">
      <c r="C256"/>
      <c r="D256"/>
      <c r="E256"/>
      <c r="F256"/>
      <c r="G256"/>
      <c r="H256"/>
      <c r="I256"/>
      <c r="J256"/>
      <c r="K256"/>
      <c r="L256"/>
      <c r="M256"/>
    </row>
    <row r="257" spans="3:13" x14ac:dyDescent="0.25">
      <c r="C257"/>
      <c r="D257"/>
      <c r="E257"/>
      <c r="F257"/>
      <c r="G257"/>
      <c r="H257"/>
      <c r="I257"/>
      <c r="J257"/>
      <c r="K257"/>
      <c r="L257"/>
      <c r="M257"/>
    </row>
    <row r="258" spans="3:13" x14ac:dyDescent="0.25">
      <c r="C258"/>
      <c r="D258"/>
      <c r="E258"/>
      <c r="F258"/>
      <c r="G258"/>
      <c r="H258"/>
      <c r="I258"/>
      <c r="J258"/>
      <c r="K258"/>
      <c r="L258"/>
      <c r="M258"/>
    </row>
  </sheetData>
  <pageMargins left="0.7" right="0.7" top="0.75" bottom="0.75" header="0.3" footer="0.3"/>
  <pageSetup paperSize="5" scale="70" fitToHeight="0" orientation="landscape" verticalDpi="1200" r:id="rId2"/>
  <headerFooter>
    <oddFooter>&amp;LFUND &amp;A&amp;CPage &amp;P of &amp;N&amp;RPrinted: &amp;D at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zoomScaleNormal="100" workbookViewId="0">
      <selection activeCell="F35" sqref="F35"/>
    </sheetView>
  </sheetViews>
  <sheetFormatPr defaultRowHeight="15" x14ac:dyDescent="0.25"/>
  <cols>
    <col min="1" max="1" width="57.140625" style="11" bestFit="1" customWidth="1"/>
    <col min="2" max="10" width="16.140625" style="11" customWidth="1"/>
    <col min="11" max="11" width="12.7109375" style="11" bestFit="1" customWidth="1"/>
    <col min="12" max="13" width="10.7109375" style="11" bestFit="1" customWidth="1"/>
    <col min="14" max="15" width="11.42578125" style="11" bestFit="1" customWidth="1"/>
    <col min="16" max="17" width="10.140625" style="11" bestFit="1" customWidth="1"/>
    <col min="18" max="18" width="10.42578125" style="11" customWidth="1"/>
    <col min="19" max="19" width="9.7109375" style="11" bestFit="1" customWidth="1"/>
    <col min="20" max="21" width="14.140625" style="11" bestFit="1" customWidth="1"/>
    <col min="22" max="22" width="11.7109375" style="11" bestFit="1" customWidth="1"/>
    <col min="23" max="23" width="13.7109375" style="11" bestFit="1" customWidth="1"/>
    <col min="24" max="25" width="8.7109375" style="11" bestFit="1" customWidth="1"/>
    <col min="26" max="26" width="12.7109375" style="11" bestFit="1" customWidth="1"/>
    <col min="27" max="27" width="9.7109375" style="11" bestFit="1" customWidth="1"/>
    <col min="28" max="28" width="10.140625" style="11" bestFit="1" customWidth="1"/>
    <col min="29" max="29" width="13.7109375" style="11" bestFit="1" customWidth="1"/>
    <col min="30" max="30" width="8.7109375" style="11" bestFit="1" customWidth="1"/>
    <col min="31" max="31" width="12.5703125" style="11" bestFit="1" customWidth="1"/>
    <col min="32" max="32" width="10.140625" style="11" bestFit="1" customWidth="1"/>
    <col min="33" max="33" width="8.7109375" style="11" bestFit="1" customWidth="1"/>
    <col min="34" max="34" width="12.5703125" style="11" bestFit="1" customWidth="1"/>
    <col min="35" max="36" width="11.140625" style="11" bestFit="1" customWidth="1"/>
    <col min="37" max="37" width="10.42578125" style="11" bestFit="1" customWidth="1"/>
    <col min="38" max="38" width="11.140625" style="11" bestFit="1" customWidth="1"/>
    <col min="39" max="39" width="12.5703125" style="11" bestFit="1" customWidth="1"/>
    <col min="40" max="40" width="10.140625" style="11" bestFit="1" customWidth="1"/>
    <col min="41" max="41" width="11.140625" style="11" bestFit="1" customWidth="1"/>
    <col min="42" max="42" width="8.7109375" style="11" bestFit="1" customWidth="1"/>
    <col min="43" max="43" width="11.140625" style="11" bestFit="1" customWidth="1"/>
    <col min="44" max="44" width="14.140625" style="11" bestFit="1" customWidth="1"/>
    <col min="45" max="45" width="44.28515625" style="11" bestFit="1" customWidth="1"/>
    <col min="46" max="46" width="38.7109375" style="11" bestFit="1" customWidth="1"/>
    <col min="47" max="47" width="34.28515625" style="11" bestFit="1" customWidth="1"/>
    <col min="48" max="48" width="47.7109375" style="11" bestFit="1" customWidth="1"/>
    <col min="49" max="49" width="42.140625" style="11" bestFit="1" customWidth="1"/>
    <col min="50" max="50" width="34.7109375" style="11" bestFit="1" customWidth="1"/>
    <col min="51" max="51" width="33.140625" style="11" bestFit="1" customWidth="1"/>
    <col min="52" max="52" width="44.140625" style="11" bestFit="1" customWidth="1"/>
    <col min="53" max="53" width="39" style="11" bestFit="1" customWidth="1"/>
    <col min="54" max="54" width="36" style="11" bestFit="1" customWidth="1"/>
    <col min="55" max="55" width="48.7109375" style="11" bestFit="1" customWidth="1"/>
    <col min="56" max="56" width="35.42578125" style="11" bestFit="1" customWidth="1"/>
    <col min="57" max="57" width="52.5703125" style="11" bestFit="1" customWidth="1"/>
    <col min="58" max="58" width="42.28515625" style="11" bestFit="1" customWidth="1"/>
    <col min="59" max="59" width="48.140625" style="11" bestFit="1" customWidth="1"/>
    <col min="60" max="60" width="54.7109375" style="11" bestFit="1" customWidth="1"/>
    <col min="61" max="61" width="36.5703125" style="11" bestFit="1" customWidth="1"/>
    <col min="62" max="62" width="45.28515625" style="11" bestFit="1" customWidth="1"/>
    <col min="63" max="63" width="49.7109375" style="11" bestFit="1" customWidth="1"/>
    <col min="64" max="64" width="27.85546875" style="11" bestFit="1" customWidth="1"/>
    <col min="65" max="65" width="38.28515625" style="11" bestFit="1" customWidth="1"/>
    <col min="66" max="66" width="29.140625" style="11" bestFit="1" customWidth="1"/>
    <col min="67" max="67" width="35.28515625" style="11" bestFit="1" customWidth="1"/>
    <col min="68" max="68" width="40.7109375" style="11" bestFit="1" customWidth="1"/>
    <col min="69" max="69" width="39.28515625" style="11" bestFit="1" customWidth="1"/>
    <col min="70" max="70" width="39.7109375" style="11" bestFit="1" customWidth="1"/>
    <col min="71" max="71" width="43.42578125" style="11" bestFit="1" customWidth="1"/>
    <col min="72" max="72" width="30.5703125" style="11" bestFit="1" customWidth="1"/>
    <col min="73" max="73" width="48.28515625" style="11" bestFit="1" customWidth="1"/>
    <col min="74" max="74" width="44" style="11" bestFit="1" customWidth="1"/>
    <col min="75" max="75" width="29.5703125" style="11" bestFit="1" customWidth="1"/>
    <col min="76" max="76" width="43.140625" style="11" bestFit="1" customWidth="1"/>
    <col min="77" max="77" width="51.28515625" style="11" bestFit="1" customWidth="1"/>
    <col min="78" max="78" width="48.28515625" style="11" bestFit="1" customWidth="1"/>
    <col min="79" max="79" width="35.140625" style="11" bestFit="1" customWidth="1"/>
    <col min="80" max="80" width="42" style="11" bestFit="1" customWidth="1"/>
    <col min="81" max="81" width="45.5703125" style="11" bestFit="1" customWidth="1"/>
    <col min="82" max="82" width="49.42578125" style="11" bestFit="1" customWidth="1"/>
    <col min="83" max="83" width="42" style="11" bestFit="1" customWidth="1"/>
    <col min="84" max="84" width="40.42578125" style="11" bestFit="1" customWidth="1"/>
    <col min="85" max="85" width="43.7109375" style="11" bestFit="1" customWidth="1"/>
    <col min="86" max="86" width="40.5703125" style="11" bestFit="1" customWidth="1"/>
    <col min="87" max="87" width="39.28515625" style="11" bestFit="1" customWidth="1"/>
    <col min="88" max="88" width="46.85546875" style="11" bestFit="1" customWidth="1"/>
    <col min="89" max="89" width="41.28515625" style="11" bestFit="1" customWidth="1"/>
    <col min="90" max="90" width="37.5703125" style="11" bestFit="1" customWidth="1"/>
    <col min="91" max="91" width="42.5703125" style="11" bestFit="1" customWidth="1"/>
    <col min="92" max="92" width="39.140625" style="11" bestFit="1" customWidth="1"/>
    <col min="93" max="93" width="44.140625" style="11" bestFit="1" customWidth="1"/>
    <col min="94" max="94" width="50" style="11" bestFit="1" customWidth="1"/>
    <col min="95" max="95" width="52.140625" style="11" bestFit="1" customWidth="1"/>
    <col min="96" max="96" width="54.28515625" style="11" bestFit="1" customWidth="1"/>
    <col min="97" max="97" width="53.28515625" style="11" bestFit="1" customWidth="1"/>
    <col min="98" max="98" width="36.28515625" style="11" bestFit="1" customWidth="1"/>
    <col min="99" max="99" width="52.7109375" style="11" bestFit="1" customWidth="1"/>
    <col min="100" max="100" width="52.28515625" style="11" bestFit="1" customWidth="1"/>
    <col min="101" max="101" width="50.7109375" style="11" bestFit="1" customWidth="1"/>
    <col min="102" max="102" width="51.85546875" style="11" bestFit="1" customWidth="1"/>
    <col min="103" max="103" width="49.140625" style="11" bestFit="1" customWidth="1"/>
    <col min="104" max="104" width="41.28515625" style="11" bestFit="1" customWidth="1"/>
    <col min="105" max="105" width="48.7109375" style="11" bestFit="1" customWidth="1"/>
    <col min="106" max="106" width="50.7109375" style="11" bestFit="1" customWidth="1"/>
    <col min="107" max="107" width="44" style="11" bestFit="1" customWidth="1"/>
    <col min="108" max="109" width="42.28515625" style="11" bestFit="1" customWidth="1"/>
    <col min="110" max="110" width="62.28515625" style="11" bestFit="1" customWidth="1"/>
    <col min="111" max="111" width="33.7109375" style="11" bestFit="1" customWidth="1"/>
    <col min="112" max="112" width="28.28515625" style="11" bestFit="1" customWidth="1"/>
    <col min="113" max="113" width="42.5703125" style="11" bestFit="1" customWidth="1"/>
    <col min="114" max="114" width="50.85546875" style="11" bestFit="1" customWidth="1"/>
    <col min="115" max="115" width="53.5703125" style="11" bestFit="1" customWidth="1"/>
    <col min="116" max="116" width="46.140625" style="11" bestFit="1" customWidth="1"/>
    <col min="117" max="117" width="53.7109375" style="11" bestFit="1" customWidth="1"/>
    <col min="118" max="118" width="49" style="11" bestFit="1" customWidth="1"/>
    <col min="119" max="119" width="36.140625" style="11" bestFit="1" customWidth="1"/>
    <col min="120" max="120" width="37.85546875" style="11" bestFit="1" customWidth="1"/>
    <col min="121" max="121" width="39.140625" style="11" bestFit="1" customWidth="1"/>
    <col min="122" max="122" width="37.28515625" style="11" bestFit="1" customWidth="1"/>
    <col min="123" max="123" width="59" style="11" bestFit="1" customWidth="1"/>
    <col min="124" max="124" width="27.28515625" style="11" bestFit="1" customWidth="1"/>
    <col min="125" max="125" width="42.42578125" style="11" bestFit="1" customWidth="1"/>
    <col min="126" max="126" width="42.7109375" style="11" bestFit="1" customWidth="1"/>
    <col min="127" max="127" width="52.28515625" style="11" bestFit="1" customWidth="1"/>
    <col min="128" max="128" width="37.42578125" style="11" bestFit="1" customWidth="1"/>
    <col min="129" max="129" width="39.5703125" style="11" bestFit="1" customWidth="1"/>
    <col min="130" max="130" width="36.5703125" style="11" bestFit="1" customWidth="1"/>
    <col min="131" max="131" width="14.140625" style="11" bestFit="1" customWidth="1"/>
    <col min="132" max="16384" width="9.140625" style="11"/>
  </cols>
  <sheetData>
    <row r="1" spans="1:16" ht="45" x14ac:dyDescent="0.25">
      <c r="A1" s="3" t="s">
        <v>1</v>
      </c>
      <c r="B1" s="1" t="s" vm="8">
        <v>443</v>
      </c>
    </row>
    <row r="2" spans="1:16" x14ac:dyDescent="0.25">
      <c r="A2" s="3" t="s">
        <v>2</v>
      </c>
      <c r="B2" t="s" vm="1">
        <v>3</v>
      </c>
    </row>
    <row r="3" spans="1:16" x14ac:dyDescent="0.25">
      <c r="A3" s="3" t="s">
        <v>4</v>
      </c>
      <c r="B3" t="s" vm="2">
        <v>5</v>
      </c>
    </row>
    <row r="4" spans="1:16" x14ac:dyDescent="0.25">
      <c r="A4" s="3" t="s">
        <v>6</v>
      </c>
      <c r="B4" t="s" vm="3">
        <v>7</v>
      </c>
    </row>
    <row r="6" spans="1:16" x14ac:dyDescent="0.25">
      <c r="A6" s="3" t="s">
        <v>8</v>
      </c>
      <c r="B6" s="4" t="s">
        <v>742</v>
      </c>
      <c r="C6" s="5"/>
      <c r="D6" s="5"/>
      <c r="E6" s="5"/>
      <c r="F6" s="5"/>
      <c r="G6" s="5"/>
      <c r="H6" s="5"/>
      <c r="I6" s="5"/>
      <c r="J6" s="5"/>
      <c r="K6" s="5"/>
    </row>
    <row r="7" spans="1:16" ht="30" customHeight="1" x14ac:dyDescent="0.25">
      <c r="A7" s="3" t="s">
        <v>205</v>
      </c>
      <c r="B7" s="24" t="s">
        <v>17</v>
      </c>
      <c r="C7" s="24" t="s">
        <v>16</v>
      </c>
      <c r="D7" s="24" t="s">
        <v>15</v>
      </c>
      <c r="E7" s="24" t="s">
        <v>14</v>
      </c>
      <c r="F7" s="24" t="s">
        <v>13</v>
      </c>
      <c r="G7" s="24" t="s">
        <v>12</v>
      </c>
      <c r="H7" s="24" t="s">
        <v>11</v>
      </c>
      <c r="I7" s="24" t="s">
        <v>10</v>
      </c>
      <c r="J7" s="24" t="s">
        <v>0</v>
      </c>
      <c r="K7" s="24" t="s">
        <v>9</v>
      </c>
      <c r="L7" s="23"/>
      <c r="M7" s="23"/>
      <c r="N7" s="23"/>
      <c r="O7" s="23"/>
      <c r="P7" s="23"/>
    </row>
    <row r="8" spans="1:16" hidden="1" x14ac:dyDescent="0.25">
      <c r="A8" s="2" t="s">
        <v>430</v>
      </c>
      <c r="B8" s="32"/>
      <c r="C8" s="32"/>
      <c r="D8" s="32"/>
      <c r="E8" s="32"/>
      <c r="F8" s="31">
        <v>21000</v>
      </c>
      <c r="G8" s="31">
        <v>50349</v>
      </c>
      <c r="H8" s="31">
        <v>3382.12</v>
      </c>
      <c r="I8" s="31">
        <v>39191.829999999994</v>
      </c>
      <c r="J8" s="31">
        <v>0</v>
      </c>
      <c r="K8" s="31">
        <v>113922.95</v>
      </c>
    </row>
    <row r="9" spans="1:16" x14ac:dyDescent="0.25">
      <c r="A9" s="30" t="s">
        <v>990</v>
      </c>
      <c r="B9" s="49"/>
      <c r="C9" s="50"/>
      <c r="D9" s="50"/>
      <c r="E9" s="50"/>
      <c r="F9" s="51">
        <v>21000</v>
      </c>
      <c r="G9" s="51">
        <v>50349</v>
      </c>
      <c r="H9" s="51">
        <v>3382.12</v>
      </c>
      <c r="I9" s="51">
        <v>39191.829999999994</v>
      </c>
      <c r="J9" s="51">
        <v>0</v>
      </c>
      <c r="K9" s="52">
        <v>113922.95</v>
      </c>
    </row>
    <row r="10" spans="1:16" x14ac:dyDescent="0.25">
      <c r="A10" s="2" t="s">
        <v>431</v>
      </c>
      <c r="B10" s="32"/>
      <c r="C10" s="32"/>
      <c r="D10" s="32"/>
      <c r="E10" s="32"/>
      <c r="F10" s="32"/>
      <c r="G10" s="31">
        <v>33070.199999999997</v>
      </c>
      <c r="H10" s="31">
        <v>116929.8</v>
      </c>
      <c r="I10" s="32"/>
      <c r="J10" s="31">
        <v>0</v>
      </c>
      <c r="K10" s="31">
        <v>150000</v>
      </c>
    </row>
    <row r="11" spans="1:16" x14ac:dyDescent="0.25">
      <c r="A11" s="30" t="s">
        <v>990</v>
      </c>
      <c r="B11" s="49"/>
      <c r="C11" s="50"/>
      <c r="D11" s="50"/>
      <c r="E11" s="50"/>
      <c r="F11" s="50"/>
      <c r="G11" s="51">
        <v>33070.199999999997</v>
      </c>
      <c r="H11" s="51">
        <v>116929.8</v>
      </c>
      <c r="I11" s="50"/>
      <c r="J11" s="51">
        <v>0</v>
      </c>
      <c r="K11" s="52">
        <v>150000</v>
      </c>
    </row>
    <row r="12" spans="1:16" x14ac:dyDescent="0.25">
      <c r="A12" s="2" t="s">
        <v>432</v>
      </c>
      <c r="B12" s="32"/>
      <c r="C12" s="32"/>
      <c r="D12" s="32"/>
      <c r="E12" s="32"/>
      <c r="F12" s="32"/>
      <c r="G12" s="31">
        <v>8723.98</v>
      </c>
      <c r="H12" s="31">
        <v>0</v>
      </c>
      <c r="I12" s="32"/>
      <c r="J12" s="31">
        <v>0</v>
      </c>
      <c r="K12" s="31">
        <v>8723.98</v>
      </c>
    </row>
    <row r="13" spans="1:16" x14ac:dyDescent="0.25">
      <c r="A13" s="30" t="s">
        <v>990</v>
      </c>
      <c r="B13" s="49"/>
      <c r="C13" s="50"/>
      <c r="D13" s="50"/>
      <c r="E13" s="50"/>
      <c r="F13" s="50"/>
      <c r="G13" s="51">
        <v>8723.98</v>
      </c>
      <c r="H13" s="51">
        <v>0</v>
      </c>
      <c r="I13" s="50"/>
      <c r="J13" s="51">
        <v>0</v>
      </c>
      <c r="K13" s="52">
        <v>8723.98</v>
      </c>
    </row>
    <row r="14" spans="1:16" x14ac:dyDescent="0.25">
      <c r="A14" s="2" t="s">
        <v>433</v>
      </c>
      <c r="B14" s="31">
        <v>0</v>
      </c>
      <c r="C14" s="31">
        <v>453.78</v>
      </c>
      <c r="D14" s="31">
        <v>0</v>
      </c>
      <c r="E14" s="32"/>
      <c r="F14" s="32"/>
      <c r="G14" s="32"/>
      <c r="H14" s="32"/>
      <c r="I14" s="32"/>
      <c r="J14" s="32"/>
      <c r="K14" s="31">
        <v>453.78</v>
      </c>
    </row>
    <row r="15" spans="1:16" x14ac:dyDescent="0.25">
      <c r="A15" s="30" t="s">
        <v>977</v>
      </c>
      <c r="B15" s="53">
        <v>0</v>
      </c>
      <c r="C15" s="51">
        <v>446.28</v>
      </c>
      <c r="D15" s="51">
        <v>0</v>
      </c>
      <c r="E15" s="50"/>
      <c r="F15" s="50"/>
      <c r="G15" s="50"/>
      <c r="H15" s="50"/>
      <c r="I15" s="50"/>
      <c r="J15" s="50"/>
      <c r="K15" s="52">
        <v>446.28</v>
      </c>
    </row>
    <row r="16" spans="1:16" x14ac:dyDescent="0.25">
      <c r="A16" s="30" t="s">
        <v>990</v>
      </c>
      <c r="B16" s="49"/>
      <c r="C16" s="51">
        <v>7.5</v>
      </c>
      <c r="D16" s="50"/>
      <c r="E16" s="50"/>
      <c r="F16" s="50"/>
      <c r="G16" s="50"/>
      <c r="H16" s="50"/>
      <c r="I16" s="50"/>
      <c r="J16" s="50"/>
      <c r="K16" s="52">
        <v>7.5</v>
      </c>
    </row>
    <row r="17" spans="1:11" x14ac:dyDescent="0.25">
      <c r="A17" s="2" t="s">
        <v>434</v>
      </c>
      <c r="B17" s="32"/>
      <c r="C17" s="32"/>
      <c r="D17" s="32"/>
      <c r="E17" s="31">
        <v>15398</v>
      </c>
      <c r="F17" s="32"/>
      <c r="G17" s="32"/>
      <c r="H17" s="31">
        <v>0.8</v>
      </c>
      <c r="I17" s="31">
        <v>119584.8</v>
      </c>
      <c r="J17" s="31">
        <v>80380.740000000005</v>
      </c>
      <c r="K17" s="31">
        <v>215364.34</v>
      </c>
    </row>
    <row r="18" spans="1:11" x14ac:dyDescent="0.25">
      <c r="A18" s="30" t="s">
        <v>991</v>
      </c>
      <c r="B18" s="49"/>
      <c r="C18" s="50"/>
      <c r="D18" s="50"/>
      <c r="E18" s="50"/>
      <c r="F18" s="50"/>
      <c r="G18" s="50"/>
      <c r="H18" s="51">
        <v>0.8</v>
      </c>
      <c r="I18" s="50"/>
      <c r="J18" s="50"/>
      <c r="K18" s="52">
        <v>0.8</v>
      </c>
    </row>
    <row r="19" spans="1:11" x14ac:dyDescent="0.25">
      <c r="A19" s="30" t="s">
        <v>990</v>
      </c>
      <c r="B19" s="49"/>
      <c r="C19" s="50"/>
      <c r="D19" s="50"/>
      <c r="E19" s="51">
        <v>15398</v>
      </c>
      <c r="F19" s="50"/>
      <c r="G19" s="50"/>
      <c r="H19" s="50"/>
      <c r="I19" s="51">
        <v>119584.8</v>
      </c>
      <c r="J19" s="51">
        <v>80380.740000000005</v>
      </c>
      <c r="K19" s="52">
        <v>215363.54</v>
      </c>
    </row>
    <row r="20" spans="1:11" x14ac:dyDescent="0.25">
      <c r="A20" s="2" t="s">
        <v>435</v>
      </c>
      <c r="B20" s="32"/>
      <c r="C20" s="32"/>
      <c r="D20" s="31">
        <v>-3354.33</v>
      </c>
      <c r="E20" s="31">
        <v>7787.27</v>
      </c>
      <c r="F20" s="32"/>
      <c r="G20" s="32"/>
      <c r="H20" s="32"/>
      <c r="I20" s="32"/>
      <c r="J20" s="32"/>
      <c r="K20" s="31">
        <v>4432.9400000000005</v>
      </c>
    </row>
    <row r="21" spans="1:11" x14ac:dyDescent="0.25">
      <c r="A21" s="30" t="s">
        <v>977</v>
      </c>
      <c r="B21" s="49"/>
      <c r="C21" s="50"/>
      <c r="D21" s="51">
        <v>-7786.9</v>
      </c>
      <c r="E21" s="51">
        <v>7787.27</v>
      </c>
      <c r="F21" s="50"/>
      <c r="G21" s="50"/>
      <c r="H21" s="50"/>
      <c r="I21" s="50"/>
      <c r="J21" s="50"/>
      <c r="K21" s="52">
        <v>0.37000000000080036</v>
      </c>
    </row>
    <row r="22" spans="1:11" x14ac:dyDescent="0.25">
      <c r="A22" s="30" t="s">
        <v>992</v>
      </c>
      <c r="B22" s="49"/>
      <c r="C22" s="50"/>
      <c r="D22" s="51">
        <v>4432.57</v>
      </c>
      <c r="E22" s="50"/>
      <c r="F22" s="50"/>
      <c r="G22" s="50"/>
      <c r="H22" s="50"/>
      <c r="I22" s="50"/>
      <c r="J22" s="50"/>
      <c r="K22" s="52">
        <v>4432.57</v>
      </c>
    </row>
    <row r="23" spans="1:11" x14ac:dyDescent="0.25">
      <c r="A23" s="2" t="s">
        <v>436</v>
      </c>
      <c r="B23" s="32"/>
      <c r="C23" s="32"/>
      <c r="D23" s="32"/>
      <c r="E23" s="32"/>
      <c r="F23" s="32"/>
      <c r="G23" s="32"/>
      <c r="H23" s="32"/>
      <c r="I23" s="31">
        <v>30000</v>
      </c>
      <c r="J23" s="32"/>
      <c r="K23" s="31">
        <v>30000</v>
      </c>
    </row>
    <row r="24" spans="1:11" x14ac:dyDescent="0.25">
      <c r="A24" s="30" t="s">
        <v>990</v>
      </c>
      <c r="B24" s="49"/>
      <c r="C24" s="50"/>
      <c r="D24" s="50"/>
      <c r="E24" s="50"/>
      <c r="F24" s="50"/>
      <c r="G24" s="50"/>
      <c r="H24" s="50"/>
      <c r="I24" s="51">
        <v>30000</v>
      </c>
      <c r="J24" s="50"/>
      <c r="K24" s="52">
        <v>30000</v>
      </c>
    </row>
    <row r="25" spans="1:11" x14ac:dyDescent="0.25">
      <c r="A25" s="2" t="s">
        <v>413</v>
      </c>
      <c r="B25" s="31">
        <v>15573.4</v>
      </c>
      <c r="C25" s="31">
        <v>6551.54</v>
      </c>
      <c r="D25" s="31">
        <v>84980.37000000001</v>
      </c>
      <c r="E25" s="31">
        <v>110988.74</v>
      </c>
      <c r="F25" s="31">
        <v>98985.61</v>
      </c>
      <c r="G25" s="31">
        <v>3149.6</v>
      </c>
      <c r="H25" s="31">
        <v>9910.0499999999993</v>
      </c>
      <c r="I25" s="31">
        <v>0</v>
      </c>
      <c r="J25" s="31">
        <v>-125000</v>
      </c>
      <c r="K25" s="31">
        <v>205139.31000000003</v>
      </c>
    </row>
    <row r="26" spans="1:11" x14ac:dyDescent="0.25">
      <c r="A26" s="30" t="s">
        <v>993</v>
      </c>
      <c r="B26" s="53">
        <v>1476.4</v>
      </c>
      <c r="C26" s="50"/>
      <c r="D26" s="50"/>
      <c r="E26" s="50"/>
      <c r="F26" s="50"/>
      <c r="G26" s="50"/>
      <c r="H26" s="50"/>
      <c r="I26" s="50"/>
      <c r="J26" s="50"/>
      <c r="K26" s="52">
        <v>1476.4</v>
      </c>
    </row>
    <row r="27" spans="1:11" x14ac:dyDescent="0.25">
      <c r="A27" s="30" t="s">
        <v>990</v>
      </c>
      <c r="B27" s="53">
        <v>14097</v>
      </c>
      <c r="C27" s="51">
        <v>6551.54</v>
      </c>
      <c r="D27" s="51">
        <v>84980.37000000001</v>
      </c>
      <c r="E27" s="51">
        <v>110988.74</v>
      </c>
      <c r="F27" s="51">
        <v>98985.61</v>
      </c>
      <c r="G27" s="51">
        <v>3149.6</v>
      </c>
      <c r="H27" s="51">
        <v>9910.0499999999993</v>
      </c>
      <c r="I27" s="51">
        <v>0</v>
      </c>
      <c r="J27" s="51">
        <v>-125000</v>
      </c>
      <c r="K27" s="52">
        <v>203662.91000000003</v>
      </c>
    </row>
    <row r="28" spans="1:11" x14ac:dyDescent="0.25">
      <c r="A28" s="2" t="s">
        <v>203</v>
      </c>
      <c r="B28" s="31">
        <v>0</v>
      </c>
      <c r="C28" s="31">
        <v>0</v>
      </c>
      <c r="D28" s="31">
        <v>108915</v>
      </c>
      <c r="E28" s="32"/>
      <c r="F28" s="32"/>
      <c r="G28" s="32"/>
      <c r="H28" s="32"/>
      <c r="I28" s="32"/>
      <c r="J28" s="32"/>
      <c r="K28" s="31">
        <v>108915</v>
      </c>
    </row>
    <row r="29" spans="1:11" x14ac:dyDescent="0.25">
      <c r="A29" s="30" t="s">
        <v>994</v>
      </c>
      <c r="B29" s="49"/>
      <c r="C29" s="50"/>
      <c r="D29" s="51">
        <v>1374.02</v>
      </c>
      <c r="E29" s="50"/>
      <c r="F29" s="50"/>
      <c r="G29" s="50"/>
      <c r="H29" s="50"/>
      <c r="I29" s="50"/>
      <c r="J29" s="50"/>
      <c r="K29" s="52">
        <v>1374.02</v>
      </c>
    </row>
    <row r="30" spans="1:11" x14ac:dyDescent="0.25">
      <c r="A30" s="30" t="s">
        <v>995</v>
      </c>
      <c r="B30" s="49"/>
      <c r="C30" s="50"/>
      <c r="D30" s="51">
        <v>2777.59</v>
      </c>
      <c r="E30" s="50"/>
      <c r="F30" s="50"/>
      <c r="G30" s="50"/>
      <c r="H30" s="50"/>
      <c r="I30" s="50"/>
      <c r="J30" s="50"/>
      <c r="K30" s="52">
        <v>2777.59</v>
      </c>
    </row>
    <row r="31" spans="1:11" x14ac:dyDescent="0.25">
      <c r="A31" s="30" t="s">
        <v>996</v>
      </c>
      <c r="B31" s="53">
        <v>0</v>
      </c>
      <c r="C31" s="51">
        <v>0</v>
      </c>
      <c r="D31" s="51">
        <v>3956.89</v>
      </c>
      <c r="E31" s="50"/>
      <c r="F31" s="50"/>
      <c r="G31" s="50"/>
      <c r="H31" s="50"/>
      <c r="I31" s="50"/>
      <c r="J31" s="50"/>
      <c r="K31" s="52">
        <v>3956.89</v>
      </c>
    </row>
    <row r="32" spans="1:11" x14ac:dyDescent="0.25">
      <c r="A32" s="30" t="s">
        <v>997</v>
      </c>
      <c r="B32" s="49"/>
      <c r="C32" s="50"/>
      <c r="D32" s="51">
        <v>100806.5</v>
      </c>
      <c r="E32" s="50"/>
      <c r="F32" s="50"/>
      <c r="G32" s="50"/>
      <c r="H32" s="50"/>
      <c r="I32" s="50"/>
      <c r="J32" s="50"/>
      <c r="K32" s="52">
        <v>100806.5</v>
      </c>
    </row>
    <row r="33" spans="1:11" x14ac:dyDescent="0.25">
      <c r="A33" s="2" t="s">
        <v>437</v>
      </c>
      <c r="B33" s="32"/>
      <c r="C33" s="31">
        <v>276.36</v>
      </c>
      <c r="D33" s="31">
        <v>69982.64</v>
      </c>
      <c r="E33" s="32"/>
      <c r="F33" s="32"/>
      <c r="G33" s="32"/>
      <c r="H33" s="32"/>
      <c r="I33" s="31">
        <v>0.95</v>
      </c>
      <c r="J33" s="31">
        <v>41353</v>
      </c>
      <c r="K33" s="31">
        <v>111612.95</v>
      </c>
    </row>
    <row r="34" spans="1:11" x14ac:dyDescent="0.25">
      <c r="A34" s="30" t="s">
        <v>990</v>
      </c>
      <c r="B34" s="49"/>
      <c r="C34" s="51">
        <v>276.36</v>
      </c>
      <c r="D34" s="51">
        <v>69982.64</v>
      </c>
      <c r="E34" s="50"/>
      <c r="F34" s="50"/>
      <c r="G34" s="50"/>
      <c r="H34" s="50"/>
      <c r="I34" s="51">
        <v>0.95</v>
      </c>
      <c r="J34" s="51">
        <v>41353</v>
      </c>
      <c r="K34" s="52">
        <v>111612.95</v>
      </c>
    </row>
    <row r="35" spans="1:11" x14ac:dyDescent="0.25">
      <c r="A35" s="2" t="s">
        <v>438</v>
      </c>
      <c r="B35" s="32"/>
      <c r="C35" s="31">
        <v>84134.94</v>
      </c>
      <c r="D35" s="31">
        <v>35509.879999999997</v>
      </c>
      <c r="E35" s="31">
        <v>35271.440000000002</v>
      </c>
      <c r="F35" s="31">
        <v>54092</v>
      </c>
      <c r="G35" s="31">
        <v>15538.8</v>
      </c>
      <c r="H35" s="31">
        <v>369949.41</v>
      </c>
      <c r="I35" s="31">
        <v>11169.24</v>
      </c>
      <c r="J35" s="31">
        <v>125150.39999999999</v>
      </c>
      <c r="K35" s="31">
        <v>730816.10999999987</v>
      </c>
    </row>
    <row r="36" spans="1:11" x14ac:dyDescent="0.25">
      <c r="A36" s="30" t="s">
        <v>998</v>
      </c>
      <c r="B36" s="49"/>
      <c r="C36" s="50"/>
      <c r="D36" s="51">
        <v>30034</v>
      </c>
      <c r="E36" s="50"/>
      <c r="F36" s="50"/>
      <c r="G36" s="50"/>
      <c r="H36" s="50"/>
      <c r="I36" s="50"/>
      <c r="J36" s="50"/>
      <c r="K36" s="52">
        <v>30034</v>
      </c>
    </row>
    <row r="37" spans="1:11" x14ac:dyDescent="0.25">
      <c r="A37" s="30" t="s">
        <v>990</v>
      </c>
      <c r="B37" s="49"/>
      <c r="C37" s="51">
        <v>84134.94</v>
      </c>
      <c r="D37" s="51">
        <v>5475.88</v>
      </c>
      <c r="E37" s="51">
        <v>35271.440000000002</v>
      </c>
      <c r="F37" s="51">
        <v>54092</v>
      </c>
      <c r="G37" s="51">
        <v>15538.8</v>
      </c>
      <c r="H37" s="51">
        <v>369949.41</v>
      </c>
      <c r="I37" s="51">
        <v>11169.24</v>
      </c>
      <c r="J37" s="51">
        <v>125150.39999999999</v>
      </c>
      <c r="K37" s="52">
        <v>700782.10999999987</v>
      </c>
    </row>
    <row r="38" spans="1:11" x14ac:dyDescent="0.25">
      <c r="A38" s="2" t="s">
        <v>439</v>
      </c>
      <c r="B38" s="31">
        <v>16863.930000000051</v>
      </c>
      <c r="C38" s="31">
        <v>-327005.25</v>
      </c>
      <c r="D38" s="31">
        <v>745555.27</v>
      </c>
      <c r="E38" s="31">
        <v>288550.27999999997</v>
      </c>
      <c r="F38" s="31">
        <v>79394.83</v>
      </c>
      <c r="G38" s="31">
        <v>55674</v>
      </c>
      <c r="H38" s="31">
        <v>148036.38</v>
      </c>
      <c r="I38" s="31">
        <v>0</v>
      </c>
      <c r="J38" s="32"/>
      <c r="K38" s="31">
        <v>1007069.4400000002</v>
      </c>
    </row>
    <row r="39" spans="1:11" x14ac:dyDescent="0.25">
      <c r="A39" s="30" t="s">
        <v>999</v>
      </c>
      <c r="B39" s="53">
        <v>-785495.10999999987</v>
      </c>
      <c r="C39" s="51">
        <v>223.27</v>
      </c>
      <c r="D39" s="51">
        <v>257899.52000000002</v>
      </c>
      <c r="E39" s="51">
        <v>115420.12</v>
      </c>
      <c r="F39" s="51">
        <v>31757.93</v>
      </c>
      <c r="G39" s="51">
        <v>22269.599999999999</v>
      </c>
      <c r="H39" s="51">
        <v>59214.55</v>
      </c>
      <c r="I39" s="50"/>
      <c r="J39" s="50"/>
      <c r="K39" s="52">
        <v>-298710.11999999988</v>
      </c>
    </row>
    <row r="40" spans="1:11" x14ac:dyDescent="0.25">
      <c r="A40" s="30" t="s">
        <v>1000</v>
      </c>
      <c r="B40" s="49"/>
      <c r="C40" s="51">
        <v>334.90999999999997</v>
      </c>
      <c r="D40" s="51">
        <v>386849.25</v>
      </c>
      <c r="E40" s="51">
        <v>173130.15999999997</v>
      </c>
      <c r="F40" s="51">
        <v>47636.9</v>
      </c>
      <c r="G40" s="51">
        <v>33404.400000000001</v>
      </c>
      <c r="H40" s="51">
        <v>88821.829999999987</v>
      </c>
      <c r="I40" s="51">
        <v>0</v>
      </c>
      <c r="J40" s="50"/>
      <c r="K40" s="52">
        <v>730177.45</v>
      </c>
    </row>
    <row r="41" spans="1:11" x14ac:dyDescent="0.25">
      <c r="A41" s="30" t="s">
        <v>1001</v>
      </c>
      <c r="B41" s="53">
        <v>802359.03999999992</v>
      </c>
      <c r="C41" s="51">
        <v>-327563.43</v>
      </c>
      <c r="D41" s="51">
        <v>100806.5</v>
      </c>
      <c r="E41" s="51">
        <v>0</v>
      </c>
      <c r="F41" s="50"/>
      <c r="G41" s="50"/>
      <c r="H41" s="50"/>
      <c r="I41" s="50"/>
      <c r="J41" s="50"/>
      <c r="K41" s="52">
        <v>575602.10999999987</v>
      </c>
    </row>
    <row r="42" spans="1:11" x14ac:dyDescent="0.25">
      <c r="A42" s="2" t="s">
        <v>440</v>
      </c>
      <c r="B42" s="32"/>
      <c r="C42" s="31">
        <v>1864067.32</v>
      </c>
      <c r="D42" s="31">
        <v>1318258.2399999998</v>
      </c>
      <c r="E42" s="31">
        <v>296.14</v>
      </c>
      <c r="F42" s="31">
        <v>118804.52</v>
      </c>
      <c r="G42" s="31">
        <v>1169618.92</v>
      </c>
      <c r="H42" s="31">
        <v>140250.78</v>
      </c>
      <c r="I42" s="32"/>
      <c r="J42" s="31">
        <v>537.69000000000005</v>
      </c>
      <c r="K42" s="31">
        <v>4611833.6100000003</v>
      </c>
    </row>
    <row r="43" spans="1:11" x14ac:dyDescent="0.25">
      <c r="A43" s="30" t="s">
        <v>990</v>
      </c>
      <c r="B43" s="49"/>
      <c r="C43" s="50"/>
      <c r="D43" s="50"/>
      <c r="E43" s="50"/>
      <c r="F43" s="50"/>
      <c r="G43" s="51">
        <v>348851.94</v>
      </c>
      <c r="H43" s="51">
        <v>100610.37</v>
      </c>
      <c r="I43" s="50"/>
      <c r="J43" s="51">
        <v>537.69000000000005</v>
      </c>
      <c r="K43" s="52">
        <v>450000</v>
      </c>
    </row>
    <row r="44" spans="1:11" x14ac:dyDescent="0.25">
      <c r="A44" s="30" t="s">
        <v>1002</v>
      </c>
      <c r="B44" s="49"/>
      <c r="C44" s="50"/>
      <c r="D44" s="50"/>
      <c r="E44" s="50"/>
      <c r="F44" s="50"/>
      <c r="G44" s="51">
        <v>225091</v>
      </c>
      <c r="H44" s="51">
        <v>0</v>
      </c>
      <c r="I44" s="50"/>
      <c r="J44" s="50"/>
      <c r="K44" s="52">
        <v>225091</v>
      </c>
    </row>
    <row r="45" spans="1:11" x14ac:dyDescent="0.25">
      <c r="A45" s="30" t="s">
        <v>1003</v>
      </c>
      <c r="B45" s="49"/>
      <c r="C45" s="51">
        <v>1526473.08</v>
      </c>
      <c r="D45" s="51">
        <v>719109.87</v>
      </c>
      <c r="E45" s="51">
        <v>296.14</v>
      </c>
      <c r="F45" s="51">
        <v>118804.52</v>
      </c>
      <c r="G45" s="51">
        <v>595675.9800000001</v>
      </c>
      <c r="H45" s="51">
        <v>39640.410000000003</v>
      </c>
      <c r="I45" s="50"/>
      <c r="J45" s="50"/>
      <c r="K45" s="52">
        <v>3000000.0000000005</v>
      </c>
    </row>
    <row r="46" spans="1:11" x14ac:dyDescent="0.25">
      <c r="A46" s="30" t="s">
        <v>1004</v>
      </c>
      <c r="B46" s="49"/>
      <c r="C46" s="51">
        <v>337594.24000000005</v>
      </c>
      <c r="D46" s="51">
        <v>599148.36999999988</v>
      </c>
      <c r="E46" s="50"/>
      <c r="F46" s="50"/>
      <c r="G46" s="50"/>
      <c r="H46" s="50"/>
      <c r="I46" s="50"/>
      <c r="J46" s="50"/>
      <c r="K46" s="52">
        <v>936742.60999999987</v>
      </c>
    </row>
    <row r="47" spans="1:11" x14ac:dyDescent="0.25">
      <c r="A47" s="2" t="s">
        <v>441</v>
      </c>
      <c r="B47" s="32"/>
      <c r="C47" s="32"/>
      <c r="D47" s="32"/>
      <c r="E47" s="32"/>
      <c r="F47" s="32"/>
      <c r="G47" s="31">
        <v>168495.94000000003</v>
      </c>
      <c r="H47" s="31">
        <v>834044.97</v>
      </c>
      <c r="I47" s="31">
        <v>2103775.3400000003</v>
      </c>
      <c r="J47" s="31">
        <v>5898.8099999999995</v>
      </c>
      <c r="K47" s="31">
        <v>3112215.060000001</v>
      </c>
    </row>
    <row r="48" spans="1:11" x14ac:dyDescent="0.25">
      <c r="A48" s="30" t="s">
        <v>1005</v>
      </c>
      <c r="B48" s="49"/>
      <c r="C48" s="50"/>
      <c r="D48" s="50"/>
      <c r="E48" s="50"/>
      <c r="F48" s="50"/>
      <c r="G48" s="51">
        <v>67398.37000000001</v>
      </c>
      <c r="H48" s="51">
        <v>278324.93</v>
      </c>
      <c r="I48" s="51">
        <v>6276.7</v>
      </c>
      <c r="J48" s="50"/>
      <c r="K48" s="52">
        <v>352000</v>
      </c>
    </row>
    <row r="49" spans="1:11" x14ac:dyDescent="0.25">
      <c r="A49" s="30" t="s">
        <v>1000</v>
      </c>
      <c r="B49" s="49"/>
      <c r="C49" s="50"/>
      <c r="D49" s="50"/>
      <c r="E49" s="50"/>
      <c r="F49" s="50"/>
      <c r="G49" s="51">
        <v>101097.57000000002</v>
      </c>
      <c r="H49" s="51">
        <v>417487.37</v>
      </c>
      <c r="I49" s="51">
        <v>9415.0600000000013</v>
      </c>
      <c r="J49" s="50"/>
      <c r="K49" s="52">
        <v>528000</v>
      </c>
    </row>
    <row r="50" spans="1:11" x14ac:dyDescent="0.25">
      <c r="A50" s="30" t="s">
        <v>1004</v>
      </c>
      <c r="B50" s="49"/>
      <c r="C50" s="50"/>
      <c r="D50" s="50"/>
      <c r="E50" s="50"/>
      <c r="F50" s="50"/>
      <c r="G50" s="50"/>
      <c r="H50" s="51">
        <v>138232.67000000001</v>
      </c>
      <c r="I50" s="51">
        <v>2088083.5800000003</v>
      </c>
      <c r="J50" s="51">
        <v>5898.8099999999995</v>
      </c>
      <c r="K50" s="52">
        <v>2232215.0600000005</v>
      </c>
    </row>
    <row r="51" spans="1:11" x14ac:dyDescent="0.25">
      <c r="A51" s="2" t="s">
        <v>9</v>
      </c>
      <c r="B51" s="53">
        <v>32437.330000000075</v>
      </c>
      <c r="C51" s="51">
        <v>1628478.6900000002</v>
      </c>
      <c r="D51" s="51">
        <v>2359847.0700000003</v>
      </c>
      <c r="E51" s="51">
        <v>458291.86999999994</v>
      </c>
      <c r="F51" s="51">
        <v>372276.95999999996</v>
      </c>
      <c r="G51" s="51">
        <v>1504620.4400000004</v>
      </c>
      <c r="H51" s="51">
        <v>1622504.3099999998</v>
      </c>
      <c r="I51" s="51">
        <v>2303722.1600000006</v>
      </c>
      <c r="J51" s="51">
        <v>128320.64</v>
      </c>
      <c r="K51" s="52">
        <v>10410499.470000001</v>
      </c>
    </row>
  </sheetData>
  <pageMargins left="0.45" right="0.45" top="0.5" bottom="0.75" header="0.3" footer="0.3"/>
  <pageSetup paperSize="5" scale="77" fitToHeight="0" orientation="landscape" verticalDpi="1200" r:id="rId2"/>
  <headerFooter>
    <oddFooter>&amp;LFUND &amp;A&amp;CPage &amp;P of &amp;N&amp;RPrinted: &amp;D at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8"/>
  <sheetViews>
    <sheetView zoomScaleNormal="100" workbookViewId="0">
      <selection activeCell="M34" sqref="C1:M34"/>
    </sheetView>
  </sheetViews>
  <sheetFormatPr defaultRowHeight="15" x14ac:dyDescent="0.25"/>
  <cols>
    <col min="1" max="1" width="29" style="11" customWidth="1"/>
    <col min="2" max="2" width="1.140625" style="11" customWidth="1"/>
    <col min="3" max="3" width="28" style="11" customWidth="1"/>
    <col min="4" max="12" width="20.7109375" style="11" customWidth="1"/>
    <col min="13" max="13" width="14.28515625" style="11" bestFit="1" customWidth="1"/>
    <col min="14" max="15" width="10.7109375" style="11" bestFit="1" customWidth="1"/>
    <col min="16" max="17" width="11.42578125" style="11" bestFit="1" customWidth="1"/>
    <col min="18" max="19" width="10.140625" style="11" bestFit="1" customWidth="1"/>
    <col min="20" max="20" width="10.42578125" style="11" customWidth="1"/>
    <col min="21" max="21" width="9.7109375" style="11" bestFit="1" customWidth="1"/>
    <col min="22" max="23" width="14.140625" style="11" bestFit="1" customWidth="1"/>
    <col min="24" max="24" width="11.7109375" style="11" bestFit="1" customWidth="1"/>
    <col min="25" max="25" width="13.7109375" style="11" bestFit="1" customWidth="1"/>
    <col min="26" max="27" width="8.7109375" style="11" bestFit="1" customWidth="1"/>
    <col min="28" max="28" width="12.7109375" style="11" bestFit="1" customWidth="1"/>
    <col min="29" max="29" width="9.7109375" style="11" bestFit="1" customWidth="1"/>
    <col min="30" max="30" width="10.140625" style="11" bestFit="1" customWidth="1"/>
    <col min="31" max="31" width="13.7109375" style="11" bestFit="1" customWidth="1"/>
    <col min="32" max="32" width="8.7109375" style="11" bestFit="1" customWidth="1"/>
    <col min="33" max="33" width="12.5703125" style="11" bestFit="1" customWidth="1"/>
    <col min="34" max="34" width="10.140625" style="11" bestFit="1" customWidth="1"/>
    <col min="35" max="35" width="8.7109375" style="11" bestFit="1" customWidth="1"/>
    <col min="36" max="36" width="12.5703125" style="11" bestFit="1" customWidth="1"/>
    <col min="37" max="38" width="11.140625" style="11" bestFit="1" customWidth="1"/>
    <col min="39" max="39" width="10.42578125" style="11" bestFit="1" customWidth="1"/>
    <col min="40" max="40" width="11.140625" style="11" bestFit="1" customWidth="1"/>
    <col min="41" max="41" width="12.5703125" style="11" bestFit="1" customWidth="1"/>
    <col min="42" max="42" width="10.140625" style="11" bestFit="1" customWidth="1"/>
    <col min="43" max="43" width="11.140625" style="11" bestFit="1" customWidth="1"/>
    <col min="44" max="44" width="8.7109375" style="11" bestFit="1" customWidth="1"/>
    <col min="45" max="45" width="11.140625" style="11" bestFit="1" customWidth="1"/>
    <col min="46" max="46" width="14.140625" style="11" bestFit="1" customWidth="1"/>
    <col min="47" max="47" width="44.28515625" style="11" bestFit="1" customWidth="1"/>
    <col min="48" max="48" width="38.7109375" style="11" bestFit="1" customWidth="1"/>
    <col min="49" max="49" width="34.28515625" style="11" bestFit="1" customWidth="1"/>
    <col min="50" max="50" width="47.7109375" style="11" bestFit="1" customWidth="1"/>
    <col min="51" max="51" width="42.140625" style="11" bestFit="1" customWidth="1"/>
    <col min="52" max="52" width="34.7109375" style="11" bestFit="1" customWidth="1"/>
    <col min="53" max="53" width="33.140625" style="11" bestFit="1" customWidth="1"/>
    <col min="54" max="54" width="44.140625" style="11" bestFit="1" customWidth="1"/>
    <col min="55" max="55" width="39" style="11" bestFit="1" customWidth="1"/>
    <col min="56" max="56" width="36" style="11" bestFit="1" customWidth="1"/>
    <col min="57" max="57" width="48.7109375" style="11" bestFit="1" customWidth="1"/>
    <col min="58" max="58" width="35.42578125" style="11" bestFit="1" customWidth="1"/>
    <col min="59" max="59" width="52.5703125" style="11" bestFit="1" customWidth="1"/>
    <col min="60" max="60" width="42.28515625" style="11" bestFit="1" customWidth="1"/>
    <col min="61" max="61" width="48.140625" style="11" bestFit="1" customWidth="1"/>
    <col min="62" max="62" width="54.7109375" style="11" bestFit="1" customWidth="1"/>
    <col min="63" max="63" width="36.5703125" style="11" bestFit="1" customWidth="1"/>
    <col min="64" max="64" width="45.28515625" style="11" bestFit="1" customWidth="1"/>
    <col min="65" max="65" width="49.7109375" style="11" bestFit="1" customWidth="1"/>
    <col min="66" max="66" width="27.85546875" style="11" bestFit="1" customWidth="1"/>
    <col min="67" max="67" width="38.28515625" style="11" bestFit="1" customWidth="1"/>
    <col min="68" max="68" width="29.140625" style="11" bestFit="1" customWidth="1"/>
    <col min="69" max="69" width="35.28515625" style="11" bestFit="1" customWidth="1"/>
    <col min="70" max="70" width="40.7109375" style="11" bestFit="1" customWidth="1"/>
    <col min="71" max="71" width="39.28515625" style="11" bestFit="1" customWidth="1"/>
    <col min="72" max="72" width="39.7109375" style="11" bestFit="1" customWidth="1"/>
    <col min="73" max="73" width="43.42578125" style="11" bestFit="1" customWidth="1"/>
    <col min="74" max="74" width="30.5703125" style="11" bestFit="1" customWidth="1"/>
    <col min="75" max="75" width="48.28515625" style="11" bestFit="1" customWidth="1"/>
    <col min="76" max="76" width="44" style="11" bestFit="1" customWidth="1"/>
    <col min="77" max="77" width="29.5703125" style="11" bestFit="1" customWidth="1"/>
    <col min="78" max="78" width="43.140625" style="11" bestFit="1" customWidth="1"/>
    <col min="79" max="79" width="51.28515625" style="11" bestFit="1" customWidth="1"/>
    <col min="80" max="80" width="48.28515625" style="11" bestFit="1" customWidth="1"/>
    <col min="81" max="81" width="35.140625" style="11" bestFit="1" customWidth="1"/>
    <col min="82" max="82" width="42" style="11" bestFit="1" customWidth="1"/>
    <col min="83" max="83" width="45.5703125" style="11" bestFit="1" customWidth="1"/>
    <col min="84" max="84" width="49.42578125" style="11" bestFit="1" customWidth="1"/>
    <col min="85" max="85" width="42" style="11" bestFit="1" customWidth="1"/>
    <col min="86" max="86" width="40.42578125" style="11" bestFit="1" customWidth="1"/>
    <col min="87" max="87" width="43.7109375" style="11" bestFit="1" customWidth="1"/>
    <col min="88" max="88" width="40.5703125" style="11" bestFit="1" customWidth="1"/>
    <col min="89" max="89" width="39.28515625" style="11" bestFit="1" customWidth="1"/>
    <col min="90" max="90" width="46.85546875" style="11" bestFit="1" customWidth="1"/>
    <col min="91" max="91" width="41.28515625" style="11" bestFit="1" customWidth="1"/>
    <col min="92" max="92" width="37.5703125" style="11" bestFit="1" customWidth="1"/>
    <col min="93" max="93" width="42.5703125" style="11" bestFit="1" customWidth="1"/>
    <col min="94" max="94" width="39.140625" style="11" bestFit="1" customWidth="1"/>
    <col min="95" max="95" width="44.140625" style="11" bestFit="1" customWidth="1"/>
    <col min="96" max="96" width="50" style="11" bestFit="1" customWidth="1"/>
    <col min="97" max="97" width="52.140625" style="11" bestFit="1" customWidth="1"/>
    <col min="98" max="98" width="54.28515625" style="11" bestFit="1" customWidth="1"/>
    <col min="99" max="99" width="53.28515625" style="11" bestFit="1" customWidth="1"/>
    <col min="100" max="100" width="36.28515625" style="11" bestFit="1" customWidth="1"/>
    <col min="101" max="101" width="52.7109375" style="11" bestFit="1" customWidth="1"/>
    <col min="102" max="102" width="52.28515625" style="11" bestFit="1" customWidth="1"/>
    <col min="103" max="103" width="50.7109375" style="11" bestFit="1" customWidth="1"/>
    <col min="104" max="104" width="51.85546875" style="11" bestFit="1" customWidth="1"/>
    <col min="105" max="105" width="49.140625" style="11" bestFit="1" customWidth="1"/>
    <col min="106" max="106" width="41.28515625" style="11" bestFit="1" customWidth="1"/>
    <col min="107" max="107" width="48.7109375" style="11" bestFit="1" customWidth="1"/>
    <col min="108" max="108" width="50.7109375" style="11" bestFit="1" customWidth="1"/>
    <col min="109" max="109" width="44" style="11" bestFit="1" customWidth="1"/>
    <col min="110" max="111" width="42.28515625" style="11" bestFit="1" customWidth="1"/>
    <col min="112" max="112" width="62.28515625" style="11" bestFit="1" customWidth="1"/>
    <col min="113" max="113" width="33.7109375" style="11" bestFit="1" customWidth="1"/>
    <col min="114" max="114" width="28.28515625" style="11" bestFit="1" customWidth="1"/>
    <col min="115" max="115" width="42.5703125" style="11" bestFit="1" customWidth="1"/>
    <col min="116" max="116" width="50.85546875" style="11" bestFit="1" customWidth="1"/>
    <col min="117" max="117" width="53.5703125" style="11" bestFit="1" customWidth="1"/>
    <col min="118" max="118" width="46.140625" style="11" bestFit="1" customWidth="1"/>
    <col min="119" max="119" width="53.7109375" style="11" bestFit="1" customWidth="1"/>
    <col min="120" max="120" width="49" style="11" bestFit="1" customWidth="1"/>
    <col min="121" max="121" width="36.140625" style="11" bestFit="1" customWidth="1"/>
    <col min="122" max="122" width="37.85546875" style="11" bestFit="1" customWidth="1"/>
    <col min="123" max="123" width="39.140625" style="11" bestFit="1" customWidth="1"/>
    <col min="124" max="124" width="37.28515625" style="11" bestFit="1" customWidth="1"/>
    <col min="125" max="125" width="59" style="11" bestFit="1" customWidth="1"/>
    <col min="126" max="126" width="27.28515625" style="11" bestFit="1" customWidth="1"/>
    <col min="127" max="127" width="42.42578125" style="11" bestFit="1" customWidth="1"/>
    <col min="128" max="128" width="42.7109375" style="11" bestFit="1" customWidth="1"/>
    <col min="129" max="129" width="52.28515625" style="11" bestFit="1" customWidth="1"/>
    <col min="130" max="130" width="37.42578125" style="11" bestFit="1" customWidth="1"/>
    <col min="131" max="131" width="39.5703125" style="11" bestFit="1" customWidth="1"/>
    <col min="132" max="132" width="36.5703125" style="11" bestFit="1" customWidth="1"/>
    <col min="133" max="133" width="14.140625" style="11" bestFit="1" customWidth="1"/>
    <col min="134" max="16384" width="9.140625" style="11"/>
  </cols>
  <sheetData>
    <row r="1" spans="1:13" x14ac:dyDescent="0.25">
      <c r="A1" s="6" t="s">
        <v>1190</v>
      </c>
      <c r="C1" s="6" t="s">
        <v>1190</v>
      </c>
      <c r="D1"/>
      <c r="E1"/>
      <c r="F1"/>
      <c r="G1"/>
      <c r="H1"/>
      <c r="I1"/>
      <c r="J1"/>
      <c r="K1"/>
      <c r="L1"/>
      <c r="M1"/>
    </row>
    <row r="2" spans="1:13" x14ac:dyDescent="0.25">
      <c r="A2" s="11" t="s">
        <v>1235</v>
      </c>
      <c r="C2" s="11" t="s">
        <v>1235</v>
      </c>
      <c r="D2" s="8">
        <f t="shared" ref="D2:D10" si="0">SUMIFS(D$21:D$47,$A$21:$A$47,A2)</f>
        <v>15573.4</v>
      </c>
      <c r="E2" s="8">
        <f t="shared" ref="E2:L10" si="1">SUMIFS(E$21:E$47,$A$21:$A$47,$A2)</f>
        <v>91416.62</v>
      </c>
      <c r="F2" s="8">
        <f t="shared" si="1"/>
        <v>190794.49</v>
      </c>
      <c r="G2" s="8">
        <f t="shared" si="1"/>
        <v>169445.44999999998</v>
      </c>
      <c r="H2" s="8">
        <f t="shared" si="1"/>
        <v>174077.61000000002</v>
      </c>
      <c r="I2" s="8">
        <f t="shared" si="1"/>
        <v>459683.51999999996</v>
      </c>
      <c r="J2" s="8">
        <f t="shared" si="1"/>
        <v>600782.55000000005</v>
      </c>
      <c r="K2" s="8">
        <f t="shared" si="1"/>
        <v>199946.82</v>
      </c>
      <c r="L2" s="8">
        <f t="shared" si="1"/>
        <v>122421.83</v>
      </c>
      <c r="M2" s="8">
        <f>SUM(D2:L2)</f>
        <v>2024142.29</v>
      </c>
    </row>
    <row r="3" spans="1:13" x14ac:dyDescent="0.25">
      <c r="A3" s="11" t="s">
        <v>1150</v>
      </c>
      <c r="C3" s="11" t="s">
        <v>1150</v>
      </c>
      <c r="D3" s="8">
        <f t="shared" si="0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8">
        <f t="shared" si="1"/>
        <v>0</v>
      </c>
      <c r="I3" s="8">
        <f t="shared" si="1"/>
        <v>0</v>
      </c>
      <c r="J3" s="8">
        <f t="shared" si="1"/>
        <v>0</v>
      </c>
      <c r="K3" s="8">
        <f t="shared" si="1"/>
        <v>0</v>
      </c>
      <c r="L3" s="8">
        <f t="shared" si="1"/>
        <v>0</v>
      </c>
      <c r="M3" s="8">
        <f t="shared" ref="M3:M10" si="2">SUM(D3:L3)</f>
        <v>0</v>
      </c>
    </row>
    <row r="4" spans="1:13" x14ac:dyDescent="0.25">
      <c r="A4" s="11" t="s">
        <v>1236</v>
      </c>
      <c r="C4" s="11" t="s">
        <v>1236</v>
      </c>
      <c r="D4" s="8">
        <f t="shared" si="0"/>
        <v>0</v>
      </c>
      <c r="E4" s="8">
        <f t="shared" si="1"/>
        <v>0</v>
      </c>
      <c r="F4" s="8">
        <f t="shared" si="1"/>
        <v>0</v>
      </c>
      <c r="G4" s="8">
        <f t="shared" si="1"/>
        <v>0</v>
      </c>
      <c r="H4" s="8">
        <f t="shared" si="1"/>
        <v>0</v>
      </c>
      <c r="I4" s="8">
        <f t="shared" si="1"/>
        <v>0</v>
      </c>
      <c r="J4" s="8">
        <f t="shared" si="1"/>
        <v>0</v>
      </c>
      <c r="K4" s="8">
        <f t="shared" si="1"/>
        <v>0</v>
      </c>
      <c r="L4" s="8">
        <f t="shared" si="1"/>
        <v>0</v>
      </c>
      <c r="M4" s="8">
        <f t="shared" si="2"/>
        <v>0</v>
      </c>
    </row>
    <row r="5" spans="1:13" x14ac:dyDescent="0.25">
      <c r="A5" s="11" t="s">
        <v>1234</v>
      </c>
      <c r="C5" s="11" t="s">
        <v>1234</v>
      </c>
      <c r="D5" s="8">
        <f t="shared" si="0"/>
        <v>0</v>
      </c>
      <c r="E5" s="8">
        <f t="shared" si="1"/>
        <v>0</v>
      </c>
      <c r="F5" s="8">
        <f t="shared" si="1"/>
        <v>0</v>
      </c>
      <c r="G5" s="8">
        <f t="shared" si="1"/>
        <v>0</v>
      </c>
      <c r="H5" s="8">
        <f t="shared" si="1"/>
        <v>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2"/>
        <v>0</v>
      </c>
    </row>
    <row r="6" spans="1:13" x14ac:dyDescent="0.25">
      <c r="A6" s="11" t="s">
        <v>1189</v>
      </c>
      <c r="C6" s="11" t="s">
        <v>1189</v>
      </c>
      <c r="D6" s="8">
        <f t="shared" si="0"/>
        <v>0</v>
      </c>
      <c r="E6" s="8">
        <f t="shared" si="1"/>
        <v>334.90999999999997</v>
      </c>
      <c r="F6" s="8">
        <f t="shared" si="1"/>
        <v>492088.31999999995</v>
      </c>
      <c r="G6" s="8">
        <f t="shared" si="1"/>
        <v>173130.15999999997</v>
      </c>
      <c r="H6" s="8">
        <f t="shared" si="1"/>
        <v>47636.9</v>
      </c>
      <c r="I6" s="8">
        <f t="shared" si="1"/>
        <v>134501.97000000003</v>
      </c>
      <c r="J6" s="8">
        <f t="shared" si="1"/>
        <v>506309.2</v>
      </c>
      <c r="K6" s="8">
        <f t="shared" si="1"/>
        <v>9415.0600000000013</v>
      </c>
      <c r="L6" s="8">
        <f t="shared" si="1"/>
        <v>0</v>
      </c>
      <c r="M6" s="8">
        <f t="shared" si="2"/>
        <v>1363416.52</v>
      </c>
    </row>
    <row r="7" spans="1:13" x14ac:dyDescent="0.25">
      <c r="A7" s="11" t="s">
        <v>1233</v>
      </c>
      <c r="C7" s="11" t="s">
        <v>1233</v>
      </c>
      <c r="D7" s="8">
        <f t="shared" si="0"/>
        <v>802359.03999999992</v>
      </c>
      <c r="E7" s="8">
        <f t="shared" si="1"/>
        <v>1536503.8900000001</v>
      </c>
      <c r="F7" s="8">
        <f t="shared" si="1"/>
        <v>1419064.7399999998</v>
      </c>
      <c r="G7" s="8">
        <f t="shared" si="1"/>
        <v>296.14</v>
      </c>
      <c r="H7" s="8">
        <f t="shared" si="1"/>
        <v>118804.52</v>
      </c>
      <c r="I7" s="8">
        <f t="shared" si="1"/>
        <v>595675.9800000001</v>
      </c>
      <c r="J7" s="8">
        <f t="shared" si="1"/>
        <v>177873.08000000002</v>
      </c>
      <c r="K7" s="8">
        <f t="shared" si="1"/>
        <v>2088083.5800000003</v>
      </c>
      <c r="L7" s="8">
        <f t="shared" si="1"/>
        <v>5898.8099999999995</v>
      </c>
      <c r="M7" s="8">
        <f t="shared" si="2"/>
        <v>6744559.7800000003</v>
      </c>
    </row>
    <row r="8" spans="1:13" x14ac:dyDescent="0.25">
      <c r="A8" s="11" t="s">
        <v>1232</v>
      </c>
      <c r="C8" s="11" t="s">
        <v>1232</v>
      </c>
      <c r="D8" s="8">
        <f t="shared" si="0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2"/>
        <v>0</v>
      </c>
    </row>
    <row r="9" spans="1:13" x14ac:dyDescent="0.25">
      <c r="A9" s="11" t="s">
        <v>1184</v>
      </c>
      <c r="C9" s="11" t="s">
        <v>1184</v>
      </c>
      <c r="D9" s="8">
        <f t="shared" si="0"/>
        <v>-785495.10999999987</v>
      </c>
      <c r="E9" s="8">
        <f t="shared" si="1"/>
        <v>223.27</v>
      </c>
      <c r="F9" s="8">
        <f t="shared" si="1"/>
        <v>257899.52000000002</v>
      </c>
      <c r="G9" s="8">
        <f t="shared" si="1"/>
        <v>115420.12</v>
      </c>
      <c r="H9" s="8">
        <f t="shared" si="1"/>
        <v>31757.93</v>
      </c>
      <c r="I9" s="8">
        <f t="shared" si="1"/>
        <v>314758.96999999997</v>
      </c>
      <c r="J9" s="8">
        <f t="shared" si="1"/>
        <v>337539.48</v>
      </c>
      <c r="K9" s="8">
        <f t="shared" si="1"/>
        <v>6276.7</v>
      </c>
      <c r="L9" s="8">
        <f t="shared" si="1"/>
        <v>0</v>
      </c>
      <c r="M9" s="8">
        <f t="shared" si="2"/>
        <v>278380.88000000012</v>
      </c>
    </row>
    <row r="10" spans="1:13" x14ac:dyDescent="0.25">
      <c r="A10" s="11" t="s">
        <v>1185</v>
      </c>
      <c r="C10" s="11" t="s">
        <v>1185</v>
      </c>
      <c r="D10" s="8">
        <f t="shared" si="0"/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  <c r="J10" s="8">
        <f t="shared" si="1"/>
        <v>0</v>
      </c>
      <c r="K10" s="8">
        <f t="shared" si="1"/>
        <v>0</v>
      </c>
      <c r="L10" s="8">
        <f t="shared" si="1"/>
        <v>0</v>
      </c>
      <c r="M10" s="8">
        <f t="shared" si="2"/>
        <v>0</v>
      </c>
    </row>
    <row r="11" spans="1:13" ht="15.75" thickBot="1" x14ac:dyDescent="0.3">
      <c r="A11" s="11" t="s">
        <v>1193</v>
      </c>
      <c r="C11" s="11" t="s">
        <v>1193</v>
      </c>
      <c r="D11" s="60">
        <f>SUM(D2:D10)</f>
        <v>32437.330000000075</v>
      </c>
      <c r="E11" s="60">
        <f t="shared" ref="E11:M11" si="3">SUM(E2:E10)</f>
        <v>1628478.6900000002</v>
      </c>
      <c r="F11" s="60">
        <f t="shared" si="3"/>
        <v>2359847.0699999998</v>
      </c>
      <c r="G11" s="60">
        <f t="shared" si="3"/>
        <v>458291.87</v>
      </c>
      <c r="H11" s="60">
        <f t="shared" si="3"/>
        <v>372276.96</v>
      </c>
      <c r="I11" s="60">
        <f t="shared" si="3"/>
        <v>1504620.4400000002</v>
      </c>
      <c r="J11" s="60">
        <f t="shared" si="3"/>
        <v>1622504.31</v>
      </c>
      <c r="K11" s="60">
        <f t="shared" si="3"/>
        <v>2303722.1600000006</v>
      </c>
      <c r="L11" s="60">
        <f t="shared" si="3"/>
        <v>128320.64</v>
      </c>
      <c r="M11" s="60">
        <f t="shared" si="3"/>
        <v>10410499.470000001</v>
      </c>
    </row>
    <row r="12" spans="1:13" ht="15.75" thickTop="1" x14ac:dyDescent="0.25">
      <c r="C12"/>
      <c r="D12"/>
      <c r="E12"/>
      <c r="F12"/>
      <c r="G12"/>
      <c r="H12"/>
      <c r="I12"/>
      <c r="J12"/>
      <c r="K12"/>
      <c r="L12"/>
      <c r="M12"/>
    </row>
    <row r="13" spans="1:13" x14ac:dyDescent="0.25">
      <c r="C13"/>
      <c r="D13"/>
      <c r="E13"/>
      <c r="F13"/>
      <c r="G13"/>
      <c r="H13"/>
      <c r="I13"/>
      <c r="J13"/>
      <c r="K13"/>
      <c r="L13"/>
      <c r="M13"/>
    </row>
    <row r="14" spans="1:13" ht="30" x14ac:dyDescent="0.25">
      <c r="C14" s="9" t="s">
        <v>1</v>
      </c>
      <c r="D14" s="10" t="s" vm="8">
        <v>443</v>
      </c>
    </row>
    <row r="15" spans="1:13" x14ac:dyDescent="0.25">
      <c r="C15" s="9" t="s">
        <v>2</v>
      </c>
      <c r="D15" s="11" t="s" vm="1">
        <v>3</v>
      </c>
    </row>
    <row r="16" spans="1:13" x14ac:dyDescent="0.25">
      <c r="C16" s="9" t="s">
        <v>4</v>
      </c>
      <c r="D16" s="11" t="s" vm="2">
        <v>5</v>
      </c>
    </row>
    <row r="18" spans="1:13" x14ac:dyDescent="0.25">
      <c r="C18" s="9" t="s">
        <v>8</v>
      </c>
      <c r="D18" s="12" t="s">
        <v>742</v>
      </c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7.75" customHeight="1" x14ac:dyDescent="0.25">
      <c r="C19" s="9" t="s">
        <v>1183</v>
      </c>
      <c r="D19" s="21" t="s">
        <v>17</v>
      </c>
      <c r="E19" s="21" t="s">
        <v>16</v>
      </c>
      <c r="F19" s="21" t="s">
        <v>15</v>
      </c>
      <c r="G19" s="21" t="s">
        <v>14</v>
      </c>
      <c r="H19" s="21" t="s">
        <v>13</v>
      </c>
      <c r="I19" s="21" t="s">
        <v>12</v>
      </c>
      <c r="J19" s="21" t="s">
        <v>11</v>
      </c>
      <c r="K19" s="21" t="s">
        <v>10</v>
      </c>
      <c r="L19" s="21" t="s">
        <v>0</v>
      </c>
      <c r="M19" s="21" t="s">
        <v>9</v>
      </c>
    </row>
    <row r="20" spans="1:13" x14ac:dyDescent="0.25">
      <c r="C20" s="14"/>
      <c r="D20" s="45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3"/>
      <c r="L20" s="43"/>
      <c r="M20" s="44">
        <v>0</v>
      </c>
    </row>
    <row r="21" spans="1:13" x14ac:dyDescent="0.25">
      <c r="A21" s="11" t="s">
        <v>1184</v>
      </c>
      <c r="C21" s="14" t="s">
        <v>1196</v>
      </c>
      <c r="D21" s="45">
        <v>-785495.10999999987</v>
      </c>
      <c r="E21" s="42">
        <v>223.27</v>
      </c>
      <c r="F21" s="42">
        <v>257899.52000000002</v>
      </c>
      <c r="G21" s="42">
        <v>115420.12</v>
      </c>
      <c r="H21" s="42">
        <v>31757.93</v>
      </c>
      <c r="I21" s="42">
        <v>89667.97</v>
      </c>
      <c r="J21" s="42">
        <v>337539.48</v>
      </c>
      <c r="K21" s="42">
        <v>6276.7</v>
      </c>
      <c r="L21" s="43"/>
      <c r="M21" s="44">
        <v>53289.880000000121</v>
      </c>
    </row>
    <row r="22" spans="1:13" x14ac:dyDescent="0.25">
      <c r="A22" s="11" t="s">
        <v>1235</v>
      </c>
      <c r="C22" s="14" t="s">
        <v>1203</v>
      </c>
      <c r="D22" s="45">
        <v>1476.4</v>
      </c>
      <c r="E22" s="42">
        <v>446.28</v>
      </c>
      <c r="F22" s="42">
        <v>23621.119999999999</v>
      </c>
      <c r="G22" s="42">
        <v>7787.27</v>
      </c>
      <c r="H22" s="43"/>
      <c r="I22" s="43"/>
      <c r="J22" s="42">
        <v>0.8</v>
      </c>
      <c r="K22" s="43"/>
      <c r="L22" s="43"/>
      <c r="M22" s="44">
        <v>33331.870000000003</v>
      </c>
    </row>
    <row r="23" spans="1:13" x14ac:dyDescent="0.25">
      <c r="A23" s="11" t="s">
        <v>1235</v>
      </c>
      <c r="C23" s="14" t="s">
        <v>1165</v>
      </c>
      <c r="D23" s="34"/>
      <c r="E23" s="34"/>
      <c r="F23" s="33">
        <v>2777.59</v>
      </c>
      <c r="G23" s="34"/>
      <c r="H23" s="34"/>
      <c r="I23" s="34"/>
      <c r="J23" s="34"/>
      <c r="K23" s="34"/>
      <c r="L23" s="34"/>
      <c r="M23" s="33">
        <v>2777.59</v>
      </c>
    </row>
    <row r="24" spans="1:13" x14ac:dyDescent="0.25">
      <c r="A24" s="11" t="s">
        <v>1235</v>
      </c>
      <c r="C24" s="14" t="s">
        <v>1206</v>
      </c>
      <c r="D24" s="45">
        <v>14097</v>
      </c>
      <c r="E24" s="42">
        <v>90970.34</v>
      </c>
      <c r="F24" s="42">
        <v>164395.78</v>
      </c>
      <c r="G24" s="42">
        <v>161658.18</v>
      </c>
      <c r="H24" s="42">
        <v>174077.61000000002</v>
      </c>
      <c r="I24" s="42">
        <v>459683.51999999996</v>
      </c>
      <c r="J24" s="42">
        <v>600781.75</v>
      </c>
      <c r="K24" s="42">
        <v>199946.82</v>
      </c>
      <c r="L24" s="42">
        <v>122421.83</v>
      </c>
      <c r="M24" s="44">
        <v>1988032.83</v>
      </c>
    </row>
    <row r="25" spans="1:13" x14ac:dyDescent="0.25">
      <c r="A25" s="11" t="s">
        <v>1233</v>
      </c>
      <c r="C25" s="14" t="s">
        <v>1210</v>
      </c>
      <c r="D25" s="41"/>
      <c r="E25" s="42">
        <v>0</v>
      </c>
      <c r="F25" s="43"/>
      <c r="G25" s="43"/>
      <c r="H25" s="43"/>
      <c r="I25" s="43"/>
      <c r="J25" s="43"/>
      <c r="K25" s="43"/>
      <c r="L25" s="43"/>
      <c r="M25" s="44">
        <v>0</v>
      </c>
    </row>
    <row r="26" spans="1:13" x14ac:dyDescent="0.25">
      <c r="A26" s="11" t="s">
        <v>1184</v>
      </c>
      <c r="C26" s="14" t="s">
        <v>1215</v>
      </c>
      <c r="D26" s="41"/>
      <c r="E26" s="43"/>
      <c r="F26" s="43"/>
      <c r="G26" s="43"/>
      <c r="H26" s="43"/>
      <c r="I26" s="42">
        <v>225091</v>
      </c>
      <c r="J26" s="42">
        <v>0</v>
      </c>
      <c r="K26" s="43"/>
      <c r="L26" s="43"/>
      <c r="M26" s="44">
        <v>225091</v>
      </c>
    </row>
    <row r="27" spans="1:13" x14ac:dyDescent="0.25">
      <c r="A27" s="11" t="s">
        <v>1189</v>
      </c>
      <c r="C27" s="14" t="s">
        <v>1216</v>
      </c>
      <c r="D27" s="41"/>
      <c r="E27" s="42">
        <v>334.90999999999997</v>
      </c>
      <c r="F27" s="42">
        <v>492088.31999999995</v>
      </c>
      <c r="G27" s="42">
        <v>173130.15999999997</v>
      </c>
      <c r="H27" s="42">
        <v>47636.9</v>
      </c>
      <c r="I27" s="42">
        <v>134501.97000000003</v>
      </c>
      <c r="J27" s="42">
        <v>506309.2</v>
      </c>
      <c r="K27" s="42">
        <v>9415.0600000000013</v>
      </c>
      <c r="L27" s="43"/>
      <c r="M27" s="44">
        <v>1363416.52</v>
      </c>
    </row>
    <row r="28" spans="1:13" x14ac:dyDescent="0.25">
      <c r="A28" s="11" t="s">
        <v>1233</v>
      </c>
      <c r="C28" s="14" t="s">
        <v>1218</v>
      </c>
      <c r="D28" s="41"/>
      <c r="E28" s="42">
        <v>1526473.08</v>
      </c>
      <c r="F28" s="42">
        <v>719109.87</v>
      </c>
      <c r="G28" s="42">
        <v>296.14</v>
      </c>
      <c r="H28" s="42">
        <v>118804.52</v>
      </c>
      <c r="I28" s="42">
        <v>595675.9800000001</v>
      </c>
      <c r="J28" s="42">
        <v>39640.410000000003</v>
      </c>
      <c r="K28" s="43"/>
      <c r="L28" s="43"/>
      <c r="M28" s="44">
        <v>3000000.0000000005</v>
      </c>
    </row>
    <row r="29" spans="1:13" x14ac:dyDescent="0.25">
      <c r="A29" s="11" t="s">
        <v>1184</v>
      </c>
      <c r="C29" s="14" t="s">
        <v>1172</v>
      </c>
      <c r="D29" s="34"/>
      <c r="E29" s="33">
        <v>0</v>
      </c>
      <c r="F29" s="34"/>
      <c r="G29" s="34"/>
      <c r="H29" s="34"/>
      <c r="I29" s="34"/>
      <c r="J29" s="34"/>
      <c r="K29" s="34"/>
      <c r="L29" s="34"/>
      <c r="M29" s="33">
        <v>0</v>
      </c>
    </row>
    <row r="30" spans="1:13" x14ac:dyDescent="0.25">
      <c r="A30" s="11" t="s">
        <v>1233</v>
      </c>
      <c r="C30" s="14" t="s">
        <v>1226</v>
      </c>
      <c r="D30" s="45">
        <v>802359.03999999992</v>
      </c>
      <c r="E30" s="42">
        <v>10030.810000000056</v>
      </c>
      <c r="F30" s="42">
        <v>699954.86999999988</v>
      </c>
      <c r="G30" s="42">
        <v>0</v>
      </c>
      <c r="H30" s="43"/>
      <c r="I30" s="43"/>
      <c r="J30" s="42">
        <v>138232.67000000001</v>
      </c>
      <c r="K30" s="42">
        <v>2088083.5800000003</v>
      </c>
      <c r="L30" s="42">
        <v>5898.8099999999995</v>
      </c>
      <c r="M30" s="44">
        <v>3744559.7800000003</v>
      </c>
    </row>
    <row r="31" spans="1:13" x14ac:dyDescent="0.25">
      <c r="C31" s="14" t="s">
        <v>9</v>
      </c>
      <c r="D31" s="54">
        <v>32437.330000000075</v>
      </c>
      <c r="E31" s="55">
        <v>1628478.6900000002</v>
      </c>
      <c r="F31" s="55">
        <v>2359847.0699999998</v>
      </c>
      <c r="G31" s="55">
        <v>458291.87</v>
      </c>
      <c r="H31" s="55">
        <v>372276.96</v>
      </c>
      <c r="I31" s="55">
        <v>1504620.44</v>
      </c>
      <c r="J31" s="55">
        <v>1622504.31</v>
      </c>
      <c r="K31" s="55">
        <v>2303722.1600000006</v>
      </c>
      <c r="L31" s="55">
        <v>128320.64</v>
      </c>
      <c r="M31" s="56">
        <v>10410499.470000001</v>
      </c>
    </row>
    <row r="32" spans="1:13" x14ac:dyDescent="0.25">
      <c r="C32"/>
      <c r="D32"/>
      <c r="E32"/>
      <c r="F32"/>
      <c r="G32"/>
      <c r="H32"/>
      <c r="I32"/>
      <c r="J32"/>
      <c r="K32"/>
      <c r="L32"/>
      <c r="M32"/>
    </row>
    <row r="33" spans="3:13" x14ac:dyDescent="0.25">
      <c r="C33"/>
      <c r="D33"/>
      <c r="E33"/>
      <c r="F33"/>
      <c r="G33"/>
      <c r="H33"/>
      <c r="I33"/>
      <c r="J33"/>
      <c r="K33"/>
      <c r="L33"/>
      <c r="M33"/>
    </row>
    <row r="34" spans="3:13" x14ac:dyDescent="0.25">
      <c r="C34"/>
      <c r="D34"/>
      <c r="E34"/>
      <c r="F34"/>
      <c r="G34"/>
      <c r="H34"/>
      <c r="I34"/>
      <c r="J34"/>
      <c r="K34"/>
      <c r="L34"/>
      <c r="M34"/>
    </row>
    <row r="35" spans="3:13" x14ac:dyDescent="0.25">
      <c r="C35"/>
      <c r="D35"/>
      <c r="E35"/>
      <c r="F35"/>
      <c r="G35"/>
      <c r="H35"/>
      <c r="I35"/>
      <c r="J35"/>
      <c r="K35"/>
      <c r="L35"/>
      <c r="M35"/>
    </row>
    <row r="36" spans="3:13" x14ac:dyDescent="0.25">
      <c r="C36"/>
      <c r="D36"/>
      <c r="E36"/>
      <c r="F36"/>
      <c r="G36"/>
      <c r="H36"/>
      <c r="I36"/>
      <c r="J36"/>
      <c r="K36"/>
      <c r="L36"/>
      <c r="M36"/>
    </row>
    <row r="37" spans="3:13" x14ac:dyDescent="0.25">
      <c r="C37"/>
      <c r="D37"/>
      <c r="E37"/>
      <c r="F37"/>
      <c r="G37"/>
      <c r="H37"/>
      <c r="I37"/>
      <c r="J37"/>
      <c r="K37"/>
      <c r="L37"/>
      <c r="M37"/>
    </row>
    <row r="38" spans="3:13" x14ac:dyDescent="0.25">
      <c r="C38"/>
      <c r="D38"/>
      <c r="E38"/>
      <c r="F38"/>
      <c r="G38"/>
      <c r="H38"/>
      <c r="I38"/>
      <c r="J38"/>
      <c r="K38"/>
      <c r="L38"/>
      <c r="M38"/>
    </row>
    <row r="39" spans="3:13" x14ac:dyDescent="0.25">
      <c r="C39"/>
      <c r="D39"/>
      <c r="E39"/>
      <c r="F39"/>
      <c r="G39"/>
      <c r="H39"/>
      <c r="I39"/>
      <c r="J39"/>
      <c r="K39"/>
      <c r="L39"/>
      <c r="M39"/>
    </row>
    <row r="40" spans="3:13" x14ac:dyDescent="0.25">
      <c r="C40"/>
      <c r="D40"/>
      <c r="E40"/>
      <c r="F40"/>
      <c r="G40"/>
      <c r="H40"/>
      <c r="I40"/>
      <c r="J40"/>
      <c r="K40"/>
      <c r="L40"/>
      <c r="M40"/>
    </row>
    <row r="41" spans="3:13" x14ac:dyDescent="0.25">
      <c r="C41"/>
      <c r="D41"/>
      <c r="E41"/>
      <c r="F41"/>
      <c r="G41"/>
      <c r="H41"/>
      <c r="I41"/>
      <c r="J41"/>
      <c r="K41"/>
      <c r="L41"/>
      <c r="M41"/>
    </row>
    <row r="42" spans="3:13" x14ac:dyDescent="0.25">
      <c r="C42"/>
      <c r="D42"/>
      <c r="E42"/>
      <c r="F42"/>
      <c r="G42"/>
      <c r="H42"/>
      <c r="I42"/>
      <c r="J42"/>
      <c r="K42"/>
      <c r="L42"/>
      <c r="M42"/>
    </row>
    <row r="43" spans="3:13" x14ac:dyDescent="0.25">
      <c r="C43"/>
      <c r="D43"/>
      <c r="E43"/>
      <c r="F43"/>
      <c r="G43"/>
      <c r="H43"/>
      <c r="I43"/>
      <c r="J43"/>
      <c r="K43"/>
      <c r="L43"/>
      <c r="M43"/>
    </row>
    <row r="44" spans="3:13" x14ac:dyDescent="0.25">
      <c r="C44"/>
      <c r="D44"/>
      <c r="E44"/>
      <c r="F44"/>
      <c r="G44"/>
      <c r="H44"/>
      <c r="I44"/>
      <c r="J44"/>
      <c r="K44"/>
      <c r="L44"/>
      <c r="M44"/>
    </row>
    <row r="45" spans="3:13" x14ac:dyDescent="0.25">
      <c r="C45"/>
      <c r="D45"/>
      <c r="E45"/>
      <c r="F45"/>
      <c r="G45"/>
      <c r="H45"/>
      <c r="I45"/>
      <c r="J45"/>
      <c r="K45"/>
      <c r="L45"/>
      <c r="M45"/>
    </row>
    <row r="46" spans="3:13" x14ac:dyDescent="0.25">
      <c r="C46"/>
      <c r="D46"/>
      <c r="E46"/>
      <c r="F46"/>
      <c r="G46"/>
      <c r="H46"/>
      <c r="I46"/>
      <c r="J46"/>
      <c r="K46"/>
      <c r="L46"/>
      <c r="M46"/>
    </row>
    <row r="47" spans="3:13" x14ac:dyDescent="0.25">
      <c r="C47"/>
      <c r="D47"/>
      <c r="E47"/>
      <c r="F47"/>
      <c r="G47"/>
      <c r="H47"/>
      <c r="I47"/>
      <c r="J47"/>
      <c r="K47"/>
      <c r="L47"/>
      <c r="M47"/>
    </row>
    <row r="48" spans="3:13" x14ac:dyDescent="0.25">
      <c r="C48"/>
      <c r="D48"/>
      <c r="E48"/>
      <c r="F48"/>
      <c r="G48"/>
      <c r="H48"/>
      <c r="I48"/>
      <c r="J48"/>
      <c r="K48"/>
      <c r="L48"/>
      <c r="M48"/>
    </row>
    <row r="49" spans="3:13" x14ac:dyDescent="0.25">
      <c r="C49"/>
      <c r="D49"/>
      <c r="E49"/>
      <c r="F49"/>
      <c r="G49"/>
      <c r="H49"/>
      <c r="I49"/>
      <c r="J49"/>
      <c r="K49"/>
      <c r="L49"/>
      <c r="M49"/>
    </row>
    <row r="50" spans="3:13" x14ac:dyDescent="0.25">
      <c r="C50"/>
      <c r="D50"/>
      <c r="E50"/>
      <c r="F50"/>
      <c r="G50"/>
      <c r="H50"/>
      <c r="I50"/>
      <c r="J50"/>
      <c r="K50"/>
      <c r="L50"/>
      <c r="M50"/>
    </row>
    <row r="51" spans="3:13" x14ac:dyDescent="0.25">
      <c r="C51"/>
      <c r="D51"/>
      <c r="E51"/>
      <c r="F51"/>
      <c r="G51"/>
      <c r="H51"/>
      <c r="I51"/>
      <c r="J51"/>
      <c r="K51"/>
      <c r="L51"/>
      <c r="M51"/>
    </row>
    <row r="52" spans="3:13" x14ac:dyDescent="0.25">
      <c r="C52"/>
      <c r="D52"/>
      <c r="E52"/>
      <c r="F52"/>
      <c r="G52"/>
      <c r="H52"/>
      <c r="I52"/>
      <c r="J52"/>
      <c r="K52"/>
      <c r="L52"/>
      <c r="M52"/>
    </row>
    <row r="53" spans="3:13" x14ac:dyDescent="0.25">
      <c r="C53"/>
      <c r="D53"/>
      <c r="E53"/>
      <c r="F53"/>
      <c r="G53"/>
      <c r="H53"/>
      <c r="I53"/>
      <c r="J53"/>
      <c r="K53"/>
      <c r="L53"/>
      <c r="M53"/>
    </row>
    <row r="54" spans="3:13" x14ac:dyDescent="0.25">
      <c r="C54"/>
      <c r="D54"/>
      <c r="E54"/>
      <c r="F54"/>
      <c r="G54"/>
      <c r="H54"/>
      <c r="I54"/>
      <c r="J54"/>
      <c r="K54"/>
      <c r="L54"/>
      <c r="M54"/>
    </row>
    <row r="55" spans="3:13" x14ac:dyDescent="0.25">
      <c r="C55"/>
      <c r="D55"/>
      <c r="E55"/>
      <c r="F55"/>
      <c r="G55"/>
      <c r="H55"/>
      <c r="I55"/>
      <c r="J55"/>
      <c r="K55"/>
      <c r="L55"/>
      <c r="M55"/>
    </row>
    <row r="56" spans="3:13" x14ac:dyDescent="0.25">
      <c r="C56"/>
      <c r="D56"/>
      <c r="E56"/>
      <c r="F56"/>
      <c r="G56"/>
      <c r="H56"/>
      <c r="I56"/>
      <c r="J56"/>
      <c r="K56"/>
      <c r="L56"/>
      <c r="M56"/>
    </row>
    <row r="57" spans="3:13" x14ac:dyDescent="0.25">
      <c r="C57"/>
      <c r="D57"/>
      <c r="E57"/>
      <c r="F57"/>
      <c r="G57"/>
      <c r="H57"/>
      <c r="I57"/>
      <c r="J57"/>
      <c r="K57"/>
      <c r="L57"/>
      <c r="M57"/>
    </row>
    <row r="58" spans="3:13" x14ac:dyDescent="0.25">
      <c r="C58"/>
      <c r="D58"/>
      <c r="E58"/>
      <c r="F58"/>
      <c r="G58"/>
      <c r="H58"/>
      <c r="I58"/>
      <c r="J58"/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ht="3.75" customHeight="1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  <row r="156" spans="3:13" x14ac:dyDescent="0.25">
      <c r="C156"/>
      <c r="D156"/>
      <c r="E156"/>
      <c r="F156"/>
      <c r="G156"/>
      <c r="H156"/>
      <c r="I156"/>
      <c r="J156"/>
      <c r="K156"/>
      <c r="L156"/>
      <c r="M156"/>
    </row>
    <row r="157" spans="3:13" x14ac:dyDescent="0.25">
      <c r="C157"/>
      <c r="D157"/>
      <c r="E157"/>
      <c r="F157"/>
      <c r="G157"/>
      <c r="H157"/>
      <c r="I157"/>
      <c r="J157"/>
      <c r="K157"/>
      <c r="L157"/>
      <c r="M157"/>
    </row>
    <row r="158" spans="3:13" x14ac:dyDescent="0.25">
      <c r="C158"/>
      <c r="D158"/>
      <c r="E158"/>
      <c r="F158"/>
      <c r="G158"/>
      <c r="H158"/>
      <c r="I158"/>
      <c r="J158"/>
      <c r="K158"/>
      <c r="L158"/>
      <c r="M158"/>
    </row>
    <row r="159" spans="3:13" x14ac:dyDescent="0.25">
      <c r="C159"/>
      <c r="D159"/>
      <c r="E159"/>
      <c r="F159"/>
      <c r="G159"/>
      <c r="H159"/>
      <c r="I159"/>
      <c r="J159"/>
      <c r="K159"/>
      <c r="L159"/>
      <c r="M159"/>
    </row>
    <row r="160" spans="3:13" x14ac:dyDescent="0.25">
      <c r="C160"/>
      <c r="D160"/>
      <c r="E160"/>
      <c r="F160"/>
      <c r="G160"/>
      <c r="H160"/>
      <c r="I160"/>
      <c r="J160"/>
      <c r="K160"/>
      <c r="L160"/>
      <c r="M160"/>
    </row>
    <row r="161" spans="3:13" x14ac:dyDescent="0.25">
      <c r="C161"/>
      <c r="D161"/>
      <c r="E161"/>
      <c r="F161"/>
      <c r="G161"/>
      <c r="H161"/>
      <c r="I161"/>
      <c r="J161"/>
      <c r="K161"/>
      <c r="L161"/>
      <c r="M161"/>
    </row>
    <row r="162" spans="3:13" x14ac:dyDescent="0.25">
      <c r="C162"/>
      <c r="D162"/>
      <c r="E162"/>
      <c r="F162"/>
      <c r="G162"/>
      <c r="H162"/>
      <c r="I162"/>
      <c r="J162"/>
      <c r="K162"/>
      <c r="L162"/>
      <c r="M162"/>
    </row>
    <row r="163" spans="3:13" x14ac:dyDescent="0.25">
      <c r="C163"/>
      <c r="D163"/>
      <c r="E163"/>
      <c r="F163"/>
      <c r="G163"/>
      <c r="H163"/>
      <c r="I163"/>
      <c r="J163"/>
      <c r="K163"/>
      <c r="L163"/>
      <c r="M163"/>
    </row>
    <row r="164" spans="3:13" x14ac:dyDescent="0.25">
      <c r="C164"/>
      <c r="D164"/>
      <c r="E164"/>
      <c r="F164"/>
      <c r="G164"/>
      <c r="H164"/>
      <c r="I164"/>
      <c r="J164"/>
      <c r="K164"/>
      <c r="L164"/>
      <c r="M164"/>
    </row>
    <row r="165" spans="3:13" x14ac:dyDescent="0.25">
      <c r="C165"/>
      <c r="D165"/>
      <c r="E165"/>
      <c r="F165"/>
      <c r="G165"/>
      <c r="H165"/>
      <c r="I165"/>
      <c r="J165"/>
      <c r="K165"/>
      <c r="L165"/>
      <c r="M165"/>
    </row>
    <row r="166" spans="3:13" x14ac:dyDescent="0.25">
      <c r="C166"/>
      <c r="D166"/>
      <c r="E166"/>
      <c r="F166"/>
      <c r="G166"/>
      <c r="H166"/>
      <c r="I166"/>
      <c r="J166"/>
      <c r="K166"/>
      <c r="L166"/>
      <c r="M166"/>
    </row>
    <row r="167" spans="3:13" x14ac:dyDescent="0.25">
      <c r="C167"/>
      <c r="D167"/>
      <c r="E167"/>
      <c r="F167"/>
      <c r="G167"/>
      <c r="H167"/>
      <c r="I167"/>
      <c r="J167"/>
      <c r="K167"/>
      <c r="L167"/>
      <c r="M167"/>
    </row>
    <row r="168" spans="3:13" x14ac:dyDescent="0.25">
      <c r="C168"/>
      <c r="D168"/>
      <c r="E168"/>
      <c r="F168"/>
      <c r="G168"/>
      <c r="H168"/>
      <c r="I168"/>
      <c r="J168"/>
      <c r="K168"/>
      <c r="L168"/>
      <c r="M168"/>
    </row>
    <row r="169" spans="3:13" x14ac:dyDescent="0.25">
      <c r="C169"/>
      <c r="D169"/>
      <c r="E169"/>
      <c r="F169"/>
      <c r="G169"/>
      <c r="H169"/>
      <c r="I169"/>
      <c r="J169"/>
      <c r="K169"/>
      <c r="L169"/>
      <c r="M169"/>
    </row>
    <row r="170" spans="3:13" x14ac:dyDescent="0.25">
      <c r="C170"/>
      <c r="D170"/>
      <c r="E170"/>
      <c r="F170"/>
      <c r="G170"/>
      <c r="H170"/>
      <c r="I170"/>
      <c r="J170"/>
      <c r="K170"/>
      <c r="L170"/>
      <c r="M170"/>
    </row>
    <row r="171" spans="3:13" x14ac:dyDescent="0.25">
      <c r="C171"/>
      <c r="D171"/>
      <c r="E171"/>
      <c r="F171"/>
      <c r="G171"/>
      <c r="H171"/>
      <c r="I171"/>
      <c r="J171"/>
      <c r="K171"/>
      <c r="L171"/>
      <c r="M171"/>
    </row>
    <row r="172" spans="3:13" x14ac:dyDescent="0.25">
      <c r="C172"/>
      <c r="D172"/>
      <c r="E172"/>
      <c r="F172"/>
      <c r="G172"/>
      <c r="H172"/>
      <c r="I172"/>
      <c r="J172"/>
      <c r="K172"/>
      <c r="L172"/>
      <c r="M172"/>
    </row>
    <row r="173" spans="3:13" x14ac:dyDescent="0.25">
      <c r="C173"/>
      <c r="D173"/>
      <c r="E173"/>
      <c r="F173"/>
      <c r="G173"/>
      <c r="H173"/>
      <c r="I173"/>
      <c r="J173"/>
      <c r="K173"/>
      <c r="L173"/>
      <c r="M173"/>
    </row>
    <row r="174" spans="3:13" x14ac:dyDescent="0.25">
      <c r="C174"/>
      <c r="D174"/>
      <c r="E174"/>
      <c r="F174"/>
      <c r="G174"/>
      <c r="H174"/>
      <c r="I174"/>
      <c r="J174"/>
      <c r="K174"/>
      <c r="L174"/>
      <c r="M174"/>
    </row>
    <row r="175" spans="3:13" x14ac:dyDescent="0.25">
      <c r="C175"/>
      <c r="D175"/>
      <c r="E175"/>
      <c r="F175"/>
      <c r="G175"/>
      <c r="H175"/>
      <c r="I175"/>
      <c r="J175"/>
      <c r="K175"/>
      <c r="L175"/>
      <c r="M175"/>
    </row>
    <row r="176" spans="3:13" x14ac:dyDescent="0.25">
      <c r="C176"/>
      <c r="D176"/>
      <c r="E176"/>
      <c r="F176"/>
      <c r="G176"/>
      <c r="H176"/>
      <c r="I176"/>
      <c r="J176"/>
      <c r="K176"/>
      <c r="L176"/>
      <c r="M176"/>
    </row>
    <row r="177" spans="3:13" x14ac:dyDescent="0.25">
      <c r="C177"/>
      <c r="D177"/>
      <c r="E177"/>
      <c r="F177"/>
      <c r="G177"/>
      <c r="H177"/>
      <c r="I177"/>
      <c r="J177"/>
      <c r="K177"/>
      <c r="L177"/>
      <c r="M177"/>
    </row>
    <row r="178" spans="3:13" x14ac:dyDescent="0.25">
      <c r="C178"/>
      <c r="D178"/>
      <c r="E178"/>
      <c r="F178"/>
      <c r="G178"/>
      <c r="H178"/>
      <c r="I178"/>
      <c r="J178"/>
      <c r="K178"/>
      <c r="L178"/>
      <c r="M178"/>
    </row>
    <row r="179" spans="3:13" x14ac:dyDescent="0.25">
      <c r="C179"/>
      <c r="D179"/>
      <c r="E179"/>
      <c r="F179"/>
      <c r="G179"/>
      <c r="H179"/>
      <c r="I179"/>
      <c r="J179"/>
      <c r="K179"/>
      <c r="L179"/>
      <c r="M179"/>
    </row>
    <row r="180" spans="3:13" x14ac:dyDescent="0.25">
      <c r="C180"/>
      <c r="D180"/>
      <c r="E180"/>
      <c r="F180"/>
      <c r="G180"/>
      <c r="H180"/>
      <c r="I180"/>
      <c r="J180"/>
      <c r="K180"/>
      <c r="L180"/>
      <c r="M180"/>
    </row>
    <row r="181" spans="3:13" x14ac:dyDescent="0.25">
      <c r="C181"/>
      <c r="D181"/>
      <c r="E181"/>
      <c r="F181"/>
      <c r="G181"/>
      <c r="H181"/>
      <c r="I181"/>
      <c r="J181"/>
      <c r="K181"/>
      <c r="L181"/>
      <c r="M181"/>
    </row>
    <row r="182" spans="3:13" x14ac:dyDescent="0.25">
      <c r="C182"/>
      <c r="D182"/>
      <c r="E182"/>
      <c r="F182"/>
      <c r="G182"/>
      <c r="H182"/>
      <c r="I182"/>
      <c r="J182"/>
      <c r="K182"/>
      <c r="L182"/>
      <c r="M182"/>
    </row>
    <row r="183" spans="3:13" x14ac:dyDescent="0.25">
      <c r="C183"/>
      <c r="D183"/>
      <c r="E183"/>
      <c r="F183"/>
      <c r="G183"/>
      <c r="H183"/>
      <c r="I183"/>
      <c r="J183"/>
      <c r="K183"/>
      <c r="L183"/>
      <c r="M183"/>
    </row>
    <row r="184" spans="3:13" x14ac:dyDescent="0.25">
      <c r="C184"/>
      <c r="D184"/>
      <c r="E184"/>
      <c r="F184"/>
      <c r="G184"/>
      <c r="H184"/>
      <c r="I184"/>
      <c r="J184"/>
      <c r="K184"/>
      <c r="L184"/>
      <c r="M184"/>
    </row>
    <row r="185" spans="3:13" x14ac:dyDescent="0.25">
      <c r="C185"/>
      <c r="D185"/>
      <c r="E185"/>
      <c r="F185"/>
      <c r="G185"/>
      <c r="H185"/>
      <c r="I185"/>
      <c r="J185"/>
      <c r="K185"/>
      <c r="L185"/>
      <c r="M185"/>
    </row>
    <row r="186" spans="3:13" x14ac:dyDescent="0.25">
      <c r="C186"/>
      <c r="D186"/>
      <c r="E186"/>
      <c r="F186"/>
      <c r="G186"/>
      <c r="H186"/>
      <c r="I186"/>
      <c r="J186"/>
      <c r="K186"/>
      <c r="L186"/>
      <c r="M186"/>
    </row>
    <row r="187" spans="3:13" x14ac:dyDescent="0.25">
      <c r="C187"/>
      <c r="D187"/>
      <c r="E187"/>
      <c r="F187"/>
      <c r="G187"/>
      <c r="H187"/>
      <c r="I187"/>
      <c r="J187"/>
      <c r="K187"/>
      <c r="L187"/>
      <c r="M187"/>
    </row>
    <row r="188" spans="3:13" x14ac:dyDescent="0.25">
      <c r="C188"/>
      <c r="D188"/>
      <c r="E188"/>
      <c r="F188"/>
      <c r="G188"/>
      <c r="H188"/>
      <c r="I188"/>
      <c r="J188"/>
      <c r="K188"/>
      <c r="L188"/>
      <c r="M188"/>
    </row>
    <row r="189" spans="3:13" x14ac:dyDescent="0.25">
      <c r="C189"/>
      <c r="D189"/>
      <c r="E189"/>
      <c r="F189"/>
      <c r="G189"/>
      <c r="H189"/>
      <c r="I189"/>
      <c r="J189"/>
      <c r="K189"/>
      <c r="L189"/>
      <c r="M189"/>
    </row>
    <row r="190" spans="3:13" x14ac:dyDescent="0.25">
      <c r="C190"/>
      <c r="D190"/>
      <c r="E190"/>
      <c r="F190"/>
      <c r="G190"/>
      <c r="H190"/>
      <c r="I190"/>
      <c r="J190"/>
      <c r="K190"/>
      <c r="L190"/>
      <c r="M190"/>
    </row>
    <row r="191" spans="3:13" x14ac:dyDescent="0.25">
      <c r="C191"/>
      <c r="D191"/>
      <c r="E191"/>
      <c r="F191"/>
      <c r="G191"/>
      <c r="H191"/>
      <c r="I191"/>
      <c r="J191"/>
      <c r="K191"/>
      <c r="L191"/>
      <c r="M191"/>
    </row>
    <row r="192" spans="3:13" x14ac:dyDescent="0.25">
      <c r="C192"/>
      <c r="D192"/>
      <c r="E192"/>
      <c r="F192"/>
      <c r="G192"/>
      <c r="H192"/>
      <c r="I192"/>
      <c r="J192"/>
      <c r="K192"/>
      <c r="L192"/>
      <c r="M192"/>
    </row>
    <row r="193" spans="3:13" x14ac:dyDescent="0.25">
      <c r="C193"/>
      <c r="D193"/>
      <c r="E193"/>
      <c r="F193"/>
      <c r="G193"/>
      <c r="H193"/>
      <c r="I193"/>
      <c r="J193"/>
      <c r="K193"/>
      <c r="L193"/>
      <c r="M193"/>
    </row>
    <row r="194" spans="3:13" x14ac:dyDescent="0.25">
      <c r="C194"/>
      <c r="D194"/>
      <c r="E194"/>
      <c r="F194"/>
      <c r="G194"/>
      <c r="H194"/>
      <c r="I194"/>
      <c r="J194"/>
      <c r="K194"/>
      <c r="L194"/>
      <c r="M194"/>
    </row>
    <row r="195" spans="3:13" x14ac:dyDescent="0.25">
      <c r="C195"/>
      <c r="D195"/>
      <c r="E195"/>
      <c r="F195"/>
      <c r="G195"/>
      <c r="H195"/>
      <c r="I195"/>
      <c r="J195"/>
      <c r="K195"/>
      <c r="L195"/>
      <c r="M195"/>
    </row>
    <row r="196" spans="3:13" x14ac:dyDescent="0.25">
      <c r="C196"/>
      <c r="D196"/>
      <c r="E196"/>
      <c r="F196"/>
      <c r="G196"/>
      <c r="H196"/>
      <c r="I196"/>
      <c r="J196"/>
      <c r="K196"/>
      <c r="L196"/>
      <c r="M196"/>
    </row>
    <row r="197" spans="3:13" x14ac:dyDescent="0.25">
      <c r="C197"/>
      <c r="D197"/>
      <c r="E197"/>
      <c r="F197"/>
      <c r="G197"/>
      <c r="H197"/>
      <c r="I197"/>
      <c r="J197"/>
      <c r="K197"/>
      <c r="L197"/>
      <c r="M197"/>
    </row>
    <row r="198" spans="3:13" x14ac:dyDescent="0.25">
      <c r="C198"/>
      <c r="D198"/>
      <c r="E198"/>
      <c r="F198"/>
      <c r="G198"/>
      <c r="H198"/>
      <c r="I198"/>
      <c r="J198"/>
      <c r="K198"/>
      <c r="L198"/>
      <c r="M198"/>
    </row>
    <row r="199" spans="3:13" x14ac:dyDescent="0.25">
      <c r="C199"/>
      <c r="D199"/>
      <c r="E199"/>
      <c r="F199"/>
      <c r="G199"/>
      <c r="H199"/>
      <c r="I199"/>
      <c r="J199"/>
      <c r="K199"/>
      <c r="L199"/>
      <c r="M199"/>
    </row>
    <row r="200" spans="3:13" x14ac:dyDescent="0.25">
      <c r="C200"/>
      <c r="D200"/>
      <c r="E200"/>
      <c r="F200"/>
      <c r="G200"/>
      <c r="H200"/>
      <c r="I200"/>
      <c r="J200"/>
      <c r="K200"/>
      <c r="L200"/>
      <c r="M200"/>
    </row>
    <row r="201" spans="3:13" x14ac:dyDescent="0.25">
      <c r="C201"/>
      <c r="D201"/>
      <c r="E201"/>
      <c r="F201"/>
      <c r="G201"/>
      <c r="H201"/>
      <c r="I201"/>
      <c r="J201"/>
      <c r="K201"/>
      <c r="L201"/>
      <c r="M201"/>
    </row>
    <row r="202" spans="3:13" x14ac:dyDescent="0.25">
      <c r="C202"/>
      <c r="D202"/>
      <c r="E202"/>
      <c r="F202"/>
      <c r="G202"/>
      <c r="H202"/>
      <c r="I202"/>
      <c r="J202"/>
      <c r="K202"/>
      <c r="L202"/>
      <c r="M202"/>
    </row>
    <row r="203" spans="3:13" x14ac:dyDescent="0.25">
      <c r="C203"/>
      <c r="D203"/>
      <c r="E203"/>
      <c r="F203"/>
      <c r="G203"/>
      <c r="H203"/>
      <c r="I203"/>
      <c r="J203"/>
      <c r="K203"/>
      <c r="L203"/>
      <c r="M203"/>
    </row>
    <row r="204" spans="3:13" x14ac:dyDescent="0.25">
      <c r="C204"/>
      <c r="D204"/>
      <c r="E204"/>
      <c r="F204"/>
      <c r="G204"/>
      <c r="H204"/>
      <c r="I204"/>
      <c r="J204"/>
      <c r="K204"/>
      <c r="L204"/>
      <c r="M204"/>
    </row>
    <row r="205" spans="3:13" x14ac:dyDescent="0.25">
      <c r="C205"/>
      <c r="D205"/>
      <c r="E205"/>
      <c r="F205"/>
      <c r="G205"/>
      <c r="H205"/>
      <c r="I205"/>
      <c r="J205"/>
      <c r="K205"/>
      <c r="L205"/>
      <c r="M205"/>
    </row>
    <row r="206" spans="3:13" x14ac:dyDescent="0.25">
      <c r="C206"/>
      <c r="D206"/>
      <c r="E206"/>
      <c r="F206"/>
      <c r="G206"/>
      <c r="H206"/>
      <c r="I206"/>
      <c r="J206"/>
      <c r="K206"/>
      <c r="L206"/>
      <c r="M206"/>
    </row>
    <row r="207" spans="3:13" x14ac:dyDescent="0.25">
      <c r="C207"/>
      <c r="D207"/>
      <c r="E207"/>
      <c r="F207"/>
      <c r="G207"/>
      <c r="H207"/>
      <c r="I207"/>
      <c r="J207"/>
      <c r="K207"/>
      <c r="L207"/>
      <c r="M207"/>
    </row>
    <row r="208" spans="3:13" x14ac:dyDescent="0.25">
      <c r="C208"/>
      <c r="D208"/>
      <c r="E208"/>
      <c r="F208"/>
      <c r="G208"/>
      <c r="H208"/>
      <c r="I208"/>
      <c r="J208"/>
      <c r="K208"/>
      <c r="L208"/>
      <c r="M208"/>
    </row>
    <row r="209" spans="3:13" x14ac:dyDescent="0.25">
      <c r="C209"/>
      <c r="D209"/>
      <c r="E209"/>
      <c r="F209"/>
      <c r="G209"/>
      <c r="H209"/>
      <c r="I209"/>
      <c r="J209"/>
      <c r="K209"/>
      <c r="L209"/>
      <c r="M209"/>
    </row>
    <row r="210" spans="3:13" x14ac:dyDescent="0.25">
      <c r="C210"/>
      <c r="D210"/>
      <c r="E210"/>
      <c r="F210"/>
      <c r="G210"/>
      <c r="H210"/>
      <c r="I210"/>
      <c r="J210"/>
      <c r="K210"/>
      <c r="L210"/>
      <c r="M210"/>
    </row>
    <row r="211" spans="3:13" x14ac:dyDescent="0.25">
      <c r="C211"/>
      <c r="D211"/>
      <c r="E211"/>
      <c r="F211"/>
      <c r="G211"/>
      <c r="H211"/>
      <c r="I211"/>
      <c r="J211"/>
      <c r="K211"/>
      <c r="L211"/>
      <c r="M211"/>
    </row>
    <row r="212" spans="3:13" x14ac:dyDescent="0.25">
      <c r="C212"/>
      <c r="D212"/>
      <c r="E212"/>
      <c r="F212"/>
      <c r="G212"/>
      <c r="H212"/>
      <c r="I212"/>
      <c r="J212"/>
      <c r="K212"/>
      <c r="L212"/>
      <c r="M212"/>
    </row>
    <row r="213" spans="3:13" x14ac:dyDescent="0.25">
      <c r="C213"/>
      <c r="D213"/>
      <c r="E213"/>
      <c r="F213"/>
      <c r="G213"/>
      <c r="H213"/>
      <c r="I213"/>
      <c r="J213"/>
      <c r="K213"/>
      <c r="L213"/>
      <c r="M213"/>
    </row>
    <row r="214" spans="3:13" x14ac:dyDescent="0.25">
      <c r="C214"/>
      <c r="D214"/>
      <c r="E214"/>
      <c r="F214"/>
      <c r="G214"/>
      <c r="H214"/>
      <c r="I214"/>
      <c r="J214"/>
      <c r="K214"/>
      <c r="L214"/>
      <c r="M214"/>
    </row>
    <row r="215" spans="3:13" x14ac:dyDescent="0.25">
      <c r="C215"/>
      <c r="D215"/>
      <c r="E215"/>
      <c r="F215"/>
      <c r="G215"/>
      <c r="H215"/>
      <c r="I215"/>
      <c r="J215"/>
      <c r="K215"/>
      <c r="L215"/>
      <c r="M215"/>
    </row>
    <row r="216" spans="3:13" x14ac:dyDescent="0.25">
      <c r="C216"/>
      <c r="D216"/>
      <c r="E216"/>
      <c r="F216"/>
      <c r="G216"/>
      <c r="H216"/>
      <c r="I216"/>
      <c r="J216"/>
      <c r="K216"/>
      <c r="L216"/>
      <c r="M216"/>
    </row>
    <row r="217" spans="3:13" x14ac:dyDescent="0.25">
      <c r="C217"/>
      <c r="D217"/>
      <c r="E217"/>
      <c r="F217"/>
      <c r="G217"/>
      <c r="H217"/>
      <c r="I217"/>
      <c r="J217"/>
      <c r="K217"/>
      <c r="L217"/>
      <c r="M217"/>
    </row>
    <row r="218" spans="3:13" x14ac:dyDescent="0.25">
      <c r="C218"/>
      <c r="D218"/>
      <c r="E218"/>
      <c r="F218"/>
      <c r="G218"/>
      <c r="H218"/>
      <c r="I218"/>
      <c r="J218"/>
      <c r="K218"/>
      <c r="L218"/>
      <c r="M218"/>
    </row>
    <row r="219" spans="3:13" x14ac:dyDescent="0.25">
      <c r="C219"/>
      <c r="D219"/>
      <c r="E219"/>
      <c r="F219"/>
      <c r="G219"/>
      <c r="H219"/>
      <c r="I219"/>
      <c r="J219"/>
      <c r="K219"/>
      <c r="L219"/>
      <c r="M219"/>
    </row>
    <row r="220" spans="3:13" x14ac:dyDescent="0.25">
      <c r="C220"/>
      <c r="D220"/>
      <c r="E220"/>
      <c r="F220"/>
      <c r="G220"/>
      <c r="H220"/>
      <c r="I220"/>
      <c r="J220"/>
      <c r="K220"/>
      <c r="L220"/>
      <c r="M220"/>
    </row>
    <row r="221" spans="3:13" x14ac:dyDescent="0.25">
      <c r="C221"/>
      <c r="D221"/>
      <c r="E221"/>
      <c r="F221"/>
      <c r="G221"/>
      <c r="H221"/>
      <c r="I221"/>
      <c r="J221"/>
      <c r="K221"/>
      <c r="L221"/>
      <c r="M221"/>
    </row>
    <row r="222" spans="3:13" x14ac:dyDescent="0.25">
      <c r="C222"/>
      <c r="D222"/>
      <c r="E222"/>
      <c r="F222"/>
      <c r="G222"/>
      <c r="H222"/>
      <c r="I222"/>
      <c r="J222"/>
      <c r="K222"/>
      <c r="L222"/>
      <c r="M222"/>
    </row>
    <row r="223" spans="3:13" x14ac:dyDescent="0.25">
      <c r="C223"/>
      <c r="D223"/>
      <c r="E223"/>
      <c r="F223"/>
      <c r="G223"/>
      <c r="H223"/>
      <c r="I223"/>
      <c r="J223"/>
      <c r="K223"/>
      <c r="L223"/>
      <c r="M223"/>
    </row>
    <row r="224" spans="3:13" x14ac:dyDescent="0.25">
      <c r="C224"/>
      <c r="D224"/>
      <c r="E224"/>
      <c r="F224"/>
      <c r="G224"/>
      <c r="H224"/>
      <c r="I224"/>
      <c r="J224"/>
      <c r="K224"/>
      <c r="L224"/>
      <c r="M224"/>
    </row>
    <row r="225" spans="3:13" x14ac:dyDescent="0.25">
      <c r="C225"/>
      <c r="D225"/>
      <c r="E225"/>
      <c r="F225"/>
      <c r="G225"/>
      <c r="H225"/>
      <c r="I225"/>
      <c r="J225"/>
      <c r="K225"/>
      <c r="L225"/>
      <c r="M225"/>
    </row>
    <row r="226" spans="3:13" x14ac:dyDescent="0.25">
      <c r="C226"/>
      <c r="D226"/>
      <c r="E226"/>
      <c r="F226"/>
      <c r="G226"/>
      <c r="H226"/>
      <c r="I226"/>
      <c r="J226"/>
      <c r="K226"/>
      <c r="L226"/>
      <c r="M226"/>
    </row>
    <row r="227" spans="3:13" x14ac:dyDescent="0.25">
      <c r="C227"/>
      <c r="D227"/>
      <c r="E227"/>
      <c r="F227"/>
      <c r="G227"/>
      <c r="H227"/>
      <c r="I227"/>
      <c r="J227"/>
      <c r="K227"/>
      <c r="L227"/>
      <c r="M227"/>
    </row>
    <row r="228" spans="3:13" x14ac:dyDescent="0.25">
      <c r="C228"/>
      <c r="D228"/>
      <c r="E228"/>
      <c r="F228"/>
      <c r="G228"/>
      <c r="H228"/>
      <c r="I228"/>
      <c r="J228"/>
      <c r="K228"/>
      <c r="L228"/>
      <c r="M228"/>
    </row>
    <row r="229" spans="3:13" x14ac:dyDescent="0.25">
      <c r="C229"/>
      <c r="D229"/>
      <c r="E229"/>
      <c r="F229"/>
      <c r="G229"/>
      <c r="H229"/>
      <c r="I229"/>
      <c r="J229"/>
      <c r="K229"/>
      <c r="L229"/>
      <c r="M229"/>
    </row>
    <row r="230" spans="3:13" x14ac:dyDescent="0.25">
      <c r="C230"/>
      <c r="D230"/>
      <c r="E230"/>
      <c r="F230"/>
      <c r="G230"/>
      <c r="H230"/>
      <c r="I230"/>
      <c r="J230"/>
      <c r="K230"/>
      <c r="L230"/>
      <c r="M230"/>
    </row>
    <row r="231" spans="3:13" x14ac:dyDescent="0.25">
      <c r="C231"/>
      <c r="D231"/>
      <c r="E231"/>
      <c r="F231"/>
      <c r="G231"/>
      <c r="H231"/>
      <c r="I231"/>
      <c r="J231"/>
      <c r="K231"/>
      <c r="L231"/>
      <c r="M231"/>
    </row>
    <row r="232" spans="3:13" x14ac:dyDescent="0.25">
      <c r="C232"/>
      <c r="D232"/>
      <c r="E232"/>
      <c r="F232"/>
      <c r="G232"/>
      <c r="H232"/>
      <c r="I232"/>
      <c r="J232"/>
      <c r="K232"/>
      <c r="L232"/>
      <c r="M232"/>
    </row>
    <row r="233" spans="3:13" x14ac:dyDescent="0.25">
      <c r="C233"/>
      <c r="D233"/>
      <c r="E233"/>
      <c r="F233"/>
      <c r="G233"/>
      <c r="H233"/>
      <c r="I233"/>
      <c r="J233"/>
      <c r="K233"/>
      <c r="L233"/>
      <c r="M233"/>
    </row>
    <row r="234" spans="3:13" x14ac:dyDescent="0.25">
      <c r="C234"/>
      <c r="D234"/>
      <c r="E234"/>
      <c r="F234"/>
      <c r="G234"/>
      <c r="H234"/>
      <c r="I234"/>
      <c r="J234"/>
      <c r="K234"/>
      <c r="L234"/>
      <c r="M234"/>
    </row>
    <row r="235" spans="3:13" x14ac:dyDescent="0.25">
      <c r="C235"/>
      <c r="D235"/>
      <c r="E235"/>
      <c r="F235"/>
      <c r="G235"/>
      <c r="H235"/>
      <c r="I235"/>
      <c r="J235"/>
      <c r="K235"/>
      <c r="L235"/>
      <c r="M235"/>
    </row>
    <row r="236" spans="3:13" x14ac:dyDescent="0.25">
      <c r="C236"/>
      <c r="D236"/>
      <c r="E236"/>
      <c r="F236"/>
      <c r="G236"/>
      <c r="H236"/>
      <c r="I236"/>
      <c r="J236"/>
      <c r="K236"/>
      <c r="L236"/>
      <c r="M236"/>
    </row>
    <row r="237" spans="3:13" x14ac:dyDescent="0.25">
      <c r="C237"/>
      <c r="D237"/>
      <c r="E237"/>
      <c r="F237"/>
      <c r="G237"/>
      <c r="H237"/>
      <c r="I237"/>
      <c r="J237"/>
      <c r="K237"/>
      <c r="L237"/>
      <c r="M237"/>
    </row>
    <row r="238" spans="3:13" x14ac:dyDescent="0.25">
      <c r="C238"/>
      <c r="D238"/>
      <c r="E238"/>
      <c r="F238"/>
      <c r="G238"/>
      <c r="H238"/>
      <c r="I238"/>
      <c r="J238"/>
      <c r="K238"/>
      <c r="L238"/>
      <c r="M238"/>
    </row>
    <row r="239" spans="3:13" x14ac:dyDescent="0.25">
      <c r="C239"/>
      <c r="D239"/>
      <c r="E239"/>
      <c r="F239"/>
      <c r="G239"/>
      <c r="H239"/>
      <c r="I239"/>
      <c r="J239"/>
      <c r="K239"/>
      <c r="L239"/>
      <c r="M239"/>
    </row>
    <row r="240" spans="3:13" x14ac:dyDescent="0.25">
      <c r="C240"/>
      <c r="D240"/>
      <c r="E240"/>
      <c r="F240"/>
      <c r="G240"/>
      <c r="H240"/>
      <c r="I240"/>
      <c r="J240"/>
      <c r="K240"/>
      <c r="L240"/>
      <c r="M240"/>
    </row>
    <row r="241" spans="3:13" x14ac:dyDescent="0.25">
      <c r="C241"/>
      <c r="D241"/>
      <c r="E241"/>
      <c r="F241"/>
      <c r="G241"/>
      <c r="H241"/>
      <c r="I241"/>
      <c r="J241"/>
      <c r="K241"/>
      <c r="L241"/>
      <c r="M241"/>
    </row>
    <row r="242" spans="3:13" x14ac:dyDescent="0.25">
      <c r="C242"/>
      <c r="D242"/>
      <c r="E242"/>
      <c r="F242"/>
      <c r="G242"/>
      <c r="H242"/>
      <c r="I242"/>
      <c r="J242"/>
      <c r="K242"/>
      <c r="L242"/>
      <c r="M242"/>
    </row>
    <row r="243" spans="3:13" x14ac:dyDescent="0.25">
      <c r="C243"/>
      <c r="D243"/>
      <c r="E243"/>
      <c r="F243"/>
      <c r="G243"/>
      <c r="H243"/>
      <c r="I243"/>
      <c r="J243"/>
      <c r="K243"/>
      <c r="L243"/>
      <c r="M243"/>
    </row>
    <row r="244" spans="3:13" x14ac:dyDescent="0.25">
      <c r="C244"/>
      <c r="D244"/>
      <c r="E244"/>
      <c r="F244"/>
      <c r="G244"/>
      <c r="H244"/>
      <c r="I244"/>
      <c r="J244"/>
      <c r="K244"/>
      <c r="L244"/>
      <c r="M244"/>
    </row>
    <row r="245" spans="3:13" x14ac:dyDescent="0.25">
      <c r="C245"/>
      <c r="D245"/>
      <c r="E245"/>
      <c r="F245"/>
      <c r="G245"/>
      <c r="H245"/>
      <c r="I245"/>
      <c r="J245"/>
      <c r="K245"/>
      <c r="L245"/>
      <c r="M245"/>
    </row>
    <row r="246" spans="3:13" x14ac:dyDescent="0.25">
      <c r="C246"/>
      <c r="D246"/>
      <c r="E246"/>
      <c r="F246"/>
      <c r="G246"/>
      <c r="H246"/>
      <c r="I246"/>
      <c r="J246"/>
      <c r="K246"/>
      <c r="L246"/>
      <c r="M246"/>
    </row>
    <row r="247" spans="3:13" x14ac:dyDescent="0.25">
      <c r="C247"/>
      <c r="D247"/>
      <c r="E247"/>
      <c r="F247"/>
      <c r="G247"/>
      <c r="H247"/>
      <c r="I247"/>
      <c r="J247"/>
      <c r="K247"/>
      <c r="L247"/>
      <c r="M247"/>
    </row>
    <row r="248" spans="3:13" x14ac:dyDescent="0.25">
      <c r="C248"/>
      <c r="D248"/>
      <c r="E248"/>
      <c r="F248"/>
      <c r="G248"/>
      <c r="H248"/>
      <c r="I248"/>
      <c r="J248"/>
      <c r="K248"/>
      <c r="L248"/>
      <c r="M248"/>
    </row>
    <row r="249" spans="3:13" x14ac:dyDescent="0.25">
      <c r="C249"/>
      <c r="D249"/>
      <c r="E249"/>
      <c r="F249"/>
      <c r="G249"/>
      <c r="H249"/>
      <c r="I249"/>
      <c r="J249"/>
      <c r="K249"/>
      <c r="L249"/>
      <c r="M249"/>
    </row>
    <row r="250" spans="3:13" x14ac:dyDescent="0.25">
      <c r="C250"/>
      <c r="D250"/>
      <c r="E250"/>
      <c r="F250"/>
      <c r="G250"/>
      <c r="H250"/>
      <c r="I250"/>
      <c r="J250"/>
      <c r="K250"/>
      <c r="L250"/>
      <c r="M250"/>
    </row>
    <row r="251" spans="3:13" x14ac:dyDescent="0.25">
      <c r="C251"/>
      <c r="D251"/>
      <c r="E251"/>
      <c r="F251"/>
      <c r="G251"/>
      <c r="H251"/>
      <c r="I251"/>
      <c r="J251"/>
      <c r="K251"/>
      <c r="L251"/>
      <c r="M251"/>
    </row>
    <row r="252" spans="3:13" x14ac:dyDescent="0.25">
      <c r="C252"/>
      <c r="D252"/>
      <c r="E252"/>
      <c r="F252"/>
      <c r="G252"/>
      <c r="H252"/>
      <c r="I252"/>
      <c r="J252"/>
      <c r="K252"/>
      <c r="L252"/>
      <c r="M252"/>
    </row>
    <row r="253" spans="3:13" x14ac:dyDescent="0.25">
      <c r="C253"/>
      <c r="D253"/>
      <c r="E253"/>
      <c r="F253"/>
      <c r="G253"/>
      <c r="H253"/>
      <c r="I253"/>
      <c r="J253"/>
      <c r="K253"/>
      <c r="L253"/>
      <c r="M253"/>
    </row>
    <row r="254" spans="3:13" x14ac:dyDescent="0.25">
      <c r="C254"/>
      <c r="D254"/>
      <c r="E254"/>
      <c r="F254"/>
      <c r="G254"/>
      <c r="H254"/>
      <c r="I254"/>
      <c r="J254"/>
      <c r="K254"/>
      <c r="L254"/>
      <c r="M254"/>
    </row>
    <row r="255" spans="3:13" x14ac:dyDescent="0.25">
      <c r="C255"/>
      <c r="D255"/>
      <c r="E255"/>
      <c r="F255"/>
      <c r="G255"/>
      <c r="H255"/>
      <c r="I255"/>
      <c r="J255"/>
      <c r="K255"/>
      <c r="L255"/>
      <c r="M255"/>
    </row>
    <row r="256" spans="3:13" x14ac:dyDescent="0.25">
      <c r="C256"/>
      <c r="D256"/>
      <c r="E256"/>
      <c r="F256"/>
      <c r="G256"/>
      <c r="H256"/>
      <c r="I256"/>
      <c r="J256"/>
      <c r="K256"/>
      <c r="L256"/>
      <c r="M256"/>
    </row>
    <row r="257" spans="3:13" x14ac:dyDescent="0.25">
      <c r="C257"/>
      <c r="D257"/>
      <c r="E257"/>
      <c r="F257"/>
      <c r="G257"/>
      <c r="H257"/>
      <c r="I257"/>
      <c r="J257"/>
      <c r="K257"/>
      <c r="L257"/>
      <c r="M257"/>
    </row>
    <row r="258" spans="3:13" x14ac:dyDescent="0.25">
      <c r="C258"/>
      <c r="D258"/>
      <c r="E258"/>
      <c r="F258"/>
      <c r="G258"/>
      <c r="H258"/>
      <c r="I258"/>
      <c r="J258"/>
      <c r="K258"/>
      <c r="L258"/>
      <c r="M258"/>
    </row>
  </sheetData>
  <pageMargins left="0.7" right="0.7" top="0.75" bottom="0.75" header="0.3" footer="0.3"/>
  <pageSetup paperSize="5" scale="70" fitToHeight="0" orientation="landscape" verticalDpi="1200" r:id="rId2"/>
  <headerFooter>
    <oddFooter>&amp;LFUND &amp;A&amp;CPage &amp;P of &amp;N&amp;RPrinted: &amp;D at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zoomScaleNormal="100" workbookViewId="0">
      <selection activeCell="D1" sqref="D1:D1048576"/>
    </sheetView>
  </sheetViews>
  <sheetFormatPr defaultRowHeight="15" x14ac:dyDescent="0.25"/>
  <cols>
    <col min="1" max="1" width="60" bestFit="1" customWidth="1"/>
    <col min="2" max="2" width="17.85546875" bestFit="1" customWidth="1"/>
    <col min="3" max="10" width="16.140625" customWidth="1"/>
    <col min="11" max="11" width="12.7109375" bestFit="1" customWidth="1"/>
    <col min="12" max="12" width="16.140625" customWidth="1"/>
    <col min="13" max="13" width="10.7109375" bestFit="1" customWidth="1"/>
    <col min="14" max="15" width="11.42578125" bestFit="1" customWidth="1"/>
    <col min="16" max="17" width="10.140625" bestFit="1" customWidth="1"/>
    <col min="18" max="18" width="10.42578125" customWidth="1"/>
    <col min="19" max="19" width="9.7109375" bestFit="1" customWidth="1"/>
    <col min="20" max="21" width="14.140625" bestFit="1" customWidth="1"/>
    <col min="22" max="22" width="11.7109375" bestFit="1" customWidth="1"/>
    <col min="23" max="23" width="13.7109375" bestFit="1" customWidth="1"/>
    <col min="24" max="25" width="8.7109375" bestFit="1" customWidth="1"/>
    <col min="26" max="26" width="12.7109375" bestFit="1" customWidth="1"/>
    <col min="27" max="27" width="9.7109375" bestFit="1" customWidth="1"/>
    <col min="28" max="28" width="10.140625" bestFit="1" customWidth="1"/>
    <col min="29" max="29" width="13.7109375" bestFit="1" customWidth="1"/>
    <col min="30" max="30" width="8.7109375" bestFit="1" customWidth="1"/>
    <col min="31" max="31" width="12.5703125" bestFit="1" customWidth="1"/>
    <col min="32" max="32" width="10.140625" bestFit="1" customWidth="1"/>
    <col min="33" max="33" width="8.7109375" bestFit="1" customWidth="1"/>
    <col min="34" max="34" width="12.5703125" bestFit="1" customWidth="1"/>
    <col min="35" max="36" width="11.140625" bestFit="1" customWidth="1"/>
    <col min="37" max="37" width="10.42578125" bestFit="1" customWidth="1"/>
    <col min="38" max="38" width="11.140625" bestFit="1" customWidth="1"/>
    <col min="39" max="39" width="12.5703125" bestFit="1" customWidth="1"/>
    <col min="40" max="40" width="10.140625" bestFit="1" customWidth="1"/>
    <col min="41" max="41" width="11.140625" bestFit="1" customWidth="1"/>
    <col min="42" max="42" width="8.7109375" bestFit="1" customWidth="1"/>
    <col min="43" max="43" width="11.140625" bestFit="1" customWidth="1"/>
    <col min="44" max="44" width="14.140625" bestFit="1" customWidth="1"/>
    <col min="45" max="45" width="44.28515625" bestFit="1" customWidth="1"/>
    <col min="46" max="46" width="38.7109375" bestFit="1" customWidth="1"/>
    <col min="47" max="47" width="34.28515625" bestFit="1" customWidth="1"/>
    <col min="48" max="48" width="47.7109375" bestFit="1" customWidth="1"/>
    <col min="49" max="49" width="42.140625" bestFit="1" customWidth="1"/>
    <col min="50" max="50" width="34.7109375" bestFit="1" customWidth="1"/>
    <col min="51" max="51" width="33.140625" bestFit="1" customWidth="1"/>
    <col min="52" max="52" width="44.140625" bestFit="1" customWidth="1"/>
    <col min="53" max="53" width="39" bestFit="1" customWidth="1"/>
    <col min="54" max="54" width="36" bestFit="1" customWidth="1"/>
    <col min="55" max="55" width="48.7109375" bestFit="1" customWidth="1"/>
    <col min="56" max="56" width="35.42578125" bestFit="1" customWidth="1"/>
    <col min="57" max="57" width="52.5703125" bestFit="1" customWidth="1"/>
    <col min="58" max="58" width="42.28515625" bestFit="1" customWidth="1"/>
    <col min="59" max="59" width="48.140625" bestFit="1" customWidth="1"/>
    <col min="60" max="60" width="54.7109375" bestFit="1" customWidth="1"/>
    <col min="61" max="61" width="36.5703125" bestFit="1" customWidth="1"/>
    <col min="62" max="62" width="45.28515625" bestFit="1" customWidth="1"/>
    <col min="63" max="63" width="49.7109375" bestFit="1" customWidth="1"/>
    <col min="64" max="64" width="27.85546875" bestFit="1" customWidth="1"/>
    <col min="65" max="65" width="38.28515625" bestFit="1" customWidth="1"/>
    <col min="66" max="66" width="29.140625" bestFit="1" customWidth="1"/>
    <col min="67" max="67" width="35.28515625" bestFit="1" customWidth="1"/>
    <col min="68" max="68" width="40.7109375" bestFit="1" customWidth="1"/>
    <col min="69" max="69" width="39.28515625" bestFit="1" customWidth="1"/>
    <col min="70" max="70" width="39.7109375" bestFit="1" customWidth="1"/>
    <col min="71" max="71" width="43.42578125" bestFit="1" customWidth="1"/>
    <col min="72" max="72" width="30.5703125" bestFit="1" customWidth="1"/>
    <col min="73" max="73" width="48.28515625" bestFit="1" customWidth="1"/>
    <col min="74" max="74" width="44" bestFit="1" customWidth="1"/>
    <col min="75" max="75" width="29.5703125" bestFit="1" customWidth="1"/>
    <col min="76" max="76" width="43.140625" bestFit="1" customWidth="1"/>
    <col min="77" max="77" width="51.28515625" bestFit="1" customWidth="1"/>
    <col min="78" max="78" width="48.28515625" bestFit="1" customWidth="1"/>
    <col min="79" max="79" width="35.140625" bestFit="1" customWidth="1"/>
    <col min="80" max="80" width="42" bestFit="1" customWidth="1"/>
    <col min="81" max="81" width="45.5703125" bestFit="1" customWidth="1"/>
    <col min="82" max="82" width="49.42578125" bestFit="1" customWidth="1"/>
    <col min="83" max="83" width="42" bestFit="1" customWidth="1"/>
    <col min="84" max="84" width="40.42578125" bestFit="1" customWidth="1"/>
    <col min="85" max="85" width="43.7109375" bestFit="1" customWidth="1"/>
    <col min="86" max="86" width="40.5703125" bestFit="1" customWidth="1"/>
    <col min="87" max="87" width="39.28515625" bestFit="1" customWidth="1"/>
    <col min="88" max="88" width="46.85546875" bestFit="1" customWidth="1"/>
    <col min="89" max="89" width="41.28515625" bestFit="1" customWidth="1"/>
    <col min="90" max="90" width="37.5703125" bestFit="1" customWidth="1"/>
    <col min="91" max="91" width="42.5703125" bestFit="1" customWidth="1"/>
    <col min="92" max="92" width="39.140625" bestFit="1" customWidth="1"/>
    <col min="93" max="93" width="44.140625" bestFit="1" customWidth="1"/>
    <col min="94" max="94" width="50" bestFit="1" customWidth="1"/>
    <col min="95" max="95" width="52.140625" bestFit="1" customWidth="1"/>
    <col min="96" max="96" width="54.28515625" bestFit="1" customWidth="1"/>
    <col min="97" max="97" width="53.28515625" bestFit="1" customWidth="1"/>
    <col min="98" max="98" width="36.28515625" bestFit="1" customWidth="1"/>
    <col min="99" max="99" width="52.7109375" bestFit="1" customWidth="1"/>
    <col min="100" max="100" width="52.28515625" bestFit="1" customWidth="1"/>
    <col min="101" max="101" width="50.7109375" bestFit="1" customWidth="1"/>
    <col min="102" max="102" width="51.85546875" bestFit="1" customWidth="1"/>
    <col min="103" max="103" width="49.140625" bestFit="1" customWidth="1"/>
    <col min="104" max="104" width="41.28515625" bestFit="1" customWidth="1"/>
    <col min="105" max="105" width="48.7109375" bestFit="1" customWidth="1"/>
    <col min="106" max="106" width="50.7109375" bestFit="1" customWidth="1"/>
    <col min="107" max="107" width="44" bestFit="1" customWidth="1"/>
    <col min="108" max="109" width="42.28515625" bestFit="1" customWidth="1"/>
    <col min="110" max="110" width="62.28515625" bestFit="1" customWidth="1"/>
    <col min="111" max="111" width="33.7109375" bestFit="1" customWidth="1"/>
    <col min="112" max="112" width="28.28515625" bestFit="1" customWidth="1"/>
    <col min="113" max="113" width="42.5703125" bestFit="1" customWidth="1"/>
    <col min="114" max="114" width="50.85546875" bestFit="1" customWidth="1"/>
    <col min="115" max="115" width="53.5703125" bestFit="1" customWidth="1"/>
    <col min="116" max="116" width="46.140625" bestFit="1" customWidth="1"/>
    <col min="117" max="117" width="53.7109375" bestFit="1" customWidth="1"/>
    <col min="118" max="118" width="49" bestFit="1" customWidth="1"/>
    <col min="119" max="119" width="36.140625" bestFit="1" customWidth="1"/>
    <col min="120" max="120" width="37.85546875" bestFit="1" customWidth="1"/>
    <col min="121" max="121" width="39.140625" bestFit="1" customWidth="1"/>
    <col min="122" max="122" width="37.28515625" bestFit="1" customWidth="1"/>
    <col min="123" max="123" width="59" bestFit="1" customWidth="1"/>
    <col min="124" max="124" width="27.28515625" bestFit="1" customWidth="1"/>
    <col min="125" max="125" width="42.42578125" bestFit="1" customWidth="1"/>
    <col min="126" max="126" width="42.7109375" bestFit="1" customWidth="1"/>
    <col min="127" max="127" width="52.28515625" bestFit="1" customWidth="1"/>
    <col min="128" max="128" width="37.42578125" bestFit="1" customWidth="1"/>
    <col min="129" max="129" width="39.5703125" bestFit="1" customWidth="1"/>
    <col min="130" max="130" width="36.5703125" bestFit="1" customWidth="1"/>
    <col min="131" max="131" width="14.140625" bestFit="1" customWidth="1"/>
  </cols>
  <sheetData>
    <row r="1" spans="1:11" x14ac:dyDescent="0.25">
      <c r="A1" s="3" t="s">
        <v>1</v>
      </c>
      <c r="B1" s="1" t="s" vm="9">
        <v>483</v>
      </c>
      <c r="D1" s="6" t="s">
        <v>484</v>
      </c>
    </row>
    <row r="2" spans="1:11" x14ac:dyDescent="0.25">
      <c r="A2" s="3" t="s">
        <v>2</v>
      </c>
      <c r="B2" t="s" vm="1">
        <v>3</v>
      </c>
      <c r="D2" s="6" t="s">
        <v>485</v>
      </c>
    </row>
    <row r="3" spans="1:11" x14ac:dyDescent="0.25">
      <c r="A3" s="3" t="s">
        <v>4</v>
      </c>
      <c r="B3" t="s" vm="2">
        <v>5</v>
      </c>
    </row>
    <row r="4" spans="1:11" x14ac:dyDescent="0.25">
      <c r="A4" s="3" t="s">
        <v>6</v>
      </c>
      <c r="B4" t="s" vm="3">
        <v>7</v>
      </c>
    </row>
    <row r="6" spans="1:11" x14ac:dyDescent="0.25">
      <c r="A6" s="3" t="s">
        <v>8</v>
      </c>
      <c r="B6" s="4" t="s">
        <v>742</v>
      </c>
      <c r="C6" s="46"/>
      <c r="D6" s="47"/>
      <c r="E6" s="47"/>
      <c r="F6" s="47"/>
      <c r="G6" s="47"/>
      <c r="H6" s="47"/>
      <c r="I6" s="47"/>
      <c r="J6" s="47"/>
      <c r="K6" s="48"/>
    </row>
    <row r="7" spans="1:11" ht="31.5" customHeight="1" x14ac:dyDescent="0.25">
      <c r="A7" s="3" t="s">
        <v>205</v>
      </c>
      <c r="B7" s="24" t="s">
        <v>17</v>
      </c>
      <c r="C7" s="24" t="s">
        <v>16</v>
      </c>
      <c r="D7" s="24" t="s">
        <v>15</v>
      </c>
      <c r="E7" s="24" t="s">
        <v>14</v>
      </c>
      <c r="F7" s="24" t="s">
        <v>13</v>
      </c>
      <c r="G7" s="24" t="s">
        <v>12</v>
      </c>
      <c r="H7" s="24" t="s">
        <v>11</v>
      </c>
      <c r="I7" s="24" t="s">
        <v>10</v>
      </c>
      <c r="J7" s="24" t="s">
        <v>0</v>
      </c>
      <c r="K7" s="24" t="s">
        <v>9</v>
      </c>
    </row>
    <row r="8" spans="1:11" hidden="1" x14ac:dyDescent="0.25">
      <c r="A8" s="2" t="s">
        <v>444</v>
      </c>
      <c r="B8" s="31">
        <v>11532.68</v>
      </c>
      <c r="C8" s="31">
        <v>3096</v>
      </c>
      <c r="D8" s="31">
        <v>9911</v>
      </c>
      <c r="E8" s="31">
        <v>12500</v>
      </c>
      <c r="F8" s="31">
        <v>12500</v>
      </c>
      <c r="G8" s="32"/>
      <c r="H8" s="32"/>
      <c r="I8" s="32"/>
      <c r="J8" s="32"/>
      <c r="K8" s="31">
        <v>49539.68</v>
      </c>
    </row>
    <row r="9" spans="1:11" x14ac:dyDescent="0.25">
      <c r="A9" s="30" t="s">
        <v>758</v>
      </c>
      <c r="B9" s="53">
        <v>11532.68</v>
      </c>
      <c r="C9" s="51">
        <v>3096</v>
      </c>
      <c r="D9" s="51">
        <v>9911</v>
      </c>
      <c r="E9" s="51">
        <v>12500</v>
      </c>
      <c r="F9" s="51">
        <v>12500</v>
      </c>
      <c r="G9" s="50"/>
      <c r="H9" s="50"/>
      <c r="I9" s="50"/>
      <c r="J9" s="50"/>
      <c r="K9" s="52">
        <v>49539.68</v>
      </c>
    </row>
    <row r="10" spans="1:11" x14ac:dyDescent="0.25">
      <c r="A10" s="2" t="s">
        <v>445</v>
      </c>
      <c r="B10" s="32"/>
      <c r="C10" s="32"/>
      <c r="D10" s="32"/>
      <c r="E10" s="32"/>
      <c r="F10" s="32"/>
      <c r="G10" s="31">
        <v>2.8421709430404007E-14</v>
      </c>
      <c r="H10" s="32"/>
      <c r="I10" s="32"/>
      <c r="J10" s="32"/>
      <c r="K10" s="31">
        <v>2.8421709430404007E-14</v>
      </c>
    </row>
    <row r="11" spans="1:11" x14ac:dyDescent="0.25">
      <c r="A11" s="30" t="s">
        <v>814</v>
      </c>
      <c r="B11" s="49"/>
      <c r="C11" s="50"/>
      <c r="D11" s="50"/>
      <c r="E11" s="50"/>
      <c r="F11" s="50"/>
      <c r="G11" s="51">
        <v>2.8421709430404007E-14</v>
      </c>
      <c r="H11" s="50"/>
      <c r="I11" s="50"/>
      <c r="J11" s="50"/>
      <c r="K11" s="52">
        <v>2.8421709430404007E-14</v>
      </c>
    </row>
    <row r="12" spans="1:11" x14ac:dyDescent="0.25">
      <c r="A12" s="2" t="s">
        <v>446</v>
      </c>
      <c r="B12" s="31">
        <v>46546.06</v>
      </c>
      <c r="C12" s="31">
        <v>56234.44</v>
      </c>
      <c r="D12" s="31">
        <v>254106</v>
      </c>
      <c r="E12" s="31">
        <v>225619.46000000002</v>
      </c>
      <c r="F12" s="31">
        <v>38545.839999999997</v>
      </c>
      <c r="G12" s="31">
        <v>7059.05</v>
      </c>
      <c r="H12" s="32"/>
      <c r="I12" s="31">
        <v>0.65</v>
      </c>
      <c r="J12" s="32"/>
      <c r="K12" s="31">
        <v>628111.5</v>
      </c>
    </row>
    <row r="13" spans="1:11" x14ac:dyDescent="0.25">
      <c r="A13" s="30" t="s">
        <v>844</v>
      </c>
      <c r="B13" s="53">
        <v>1995.06</v>
      </c>
      <c r="C13" s="50"/>
      <c r="D13" s="50"/>
      <c r="E13" s="50"/>
      <c r="F13" s="50"/>
      <c r="G13" s="50"/>
      <c r="H13" s="50"/>
      <c r="I13" s="50"/>
      <c r="J13" s="50"/>
      <c r="K13" s="52">
        <v>1995.06</v>
      </c>
    </row>
    <row r="14" spans="1:11" x14ac:dyDescent="0.25">
      <c r="A14" s="30" t="s">
        <v>749</v>
      </c>
      <c r="B14" s="53">
        <v>46273</v>
      </c>
      <c r="C14" s="51">
        <v>56234.44</v>
      </c>
      <c r="D14" s="51">
        <v>254106</v>
      </c>
      <c r="E14" s="51">
        <v>225619.46000000002</v>
      </c>
      <c r="F14" s="51">
        <v>38545.839999999997</v>
      </c>
      <c r="G14" s="51">
        <v>7059.05</v>
      </c>
      <c r="H14" s="50"/>
      <c r="I14" s="51">
        <v>0.65</v>
      </c>
      <c r="J14" s="50"/>
      <c r="K14" s="52">
        <v>627838.43999999994</v>
      </c>
    </row>
    <row r="15" spans="1:11" x14ac:dyDescent="0.25">
      <c r="A15" s="30" t="s">
        <v>1006</v>
      </c>
      <c r="B15" s="53">
        <v>-1722</v>
      </c>
      <c r="C15" s="50"/>
      <c r="D15" s="50"/>
      <c r="E15" s="50"/>
      <c r="F15" s="50"/>
      <c r="G15" s="50"/>
      <c r="H15" s="50"/>
      <c r="I15" s="50"/>
      <c r="J15" s="50"/>
      <c r="K15" s="52">
        <v>-1722</v>
      </c>
    </row>
    <row r="16" spans="1:11" x14ac:dyDescent="0.25">
      <c r="A16" s="2" t="s">
        <v>447</v>
      </c>
      <c r="B16" s="32"/>
      <c r="C16" s="32"/>
      <c r="D16" s="32"/>
      <c r="E16" s="32"/>
      <c r="F16" s="32"/>
      <c r="G16" s="31">
        <v>17691.72</v>
      </c>
      <c r="H16" s="31">
        <v>196083.28000000003</v>
      </c>
      <c r="I16" s="31">
        <v>27261.239999999998</v>
      </c>
      <c r="J16" s="32"/>
      <c r="K16" s="31">
        <v>241036.24000000002</v>
      </c>
    </row>
    <row r="17" spans="1:11" x14ac:dyDescent="0.25">
      <c r="A17" s="30" t="s">
        <v>749</v>
      </c>
      <c r="B17" s="49"/>
      <c r="C17" s="50"/>
      <c r="D17" s="50"/>
      <c r="E17" s="50"/>
      <c r="F17" s="50"/>
      <c r="G17" s="51">
        <v>17691.72</v>
      </c>
      <c r="H17" s="51">
        <v>196083.28000000003</v>
      </c>
      <c r="I17" s="51">
        <v>27261.239999999998</v>
      </c>
      <c r="J17" s="50"/>
      <c r="K17" s="52">
        <v>241036.24000000002</v>
      </c>
    </row>
    <row r="18" spans="1:11" x14ac:dyDescent="0.25">
      <c r="A18" s="2" t="s">
        <v>448</v>
      </c>
      <c r="B18" s="32"/>
      <c r="C18" s="31">
        <v>6159.0599999999995</v>
      </c>
      <c r="D18" s="31">
        <v>30705.689999999995</v>
      </c>
      <c r="E18" s="31">
        <v>202.82</v>
      </c>
      <c r="F18" s="32"/>
      <c r="G18" s="32"/>
      <c r="H18" s="32"/>
      <c r="I18" s="32"/>
      <c r="J18" s="32"/>
      <c r="K18" s="31">
        <v>37067.569999999992</v>
      </c>
    </row>
    <row r="19" spans="1:11" x14ac:dyDescent="0.25">
      <c r="A19" s="30" t="s">
        <v>758</v>
      </c>
      <c r="B19" s="49"/>
      <c r="C19" s="51">
        <v>6159.0599999999995</v>
      </c>
      <c r="D19" s="51">
        <v>30705.689999999995</v>
      </c>
      <c r="E19" s="51">
        <v>202.82</v>
      </c>
      <c r="F19" s="50"/>
      <c r="G19" s="50"/>
      <c r="H19" s="50"/>
      <c r="I19" s="50"/>
      <c r="J19" s="50"/>
      <c r="K19" s="52">
        <v>37067.569999999992</v>
      </c>
    </row>
    <row r="20" spans="1:11" x14ac:dyDescent="0.25">
      <c r="A20" s="2" t="s">
        <v>449</v>
      </c>
      <c r="B20" s="32"/>
      <c r="C20" s="32"/>
      <c r="D20" s="32"/>
      <c r="E20" s="32"/>
      <c r="F20" s="31">
        <v>83</v>
      </c>
      <c r="G20" s="32"/>
      <c r="H20" s="32"/>
      <c r="I20" s="32"/>
      <c r="J20" s="32"/>
      <c r="K20" s="31">
        <v>83</v>
      </c>
    </row>
    <row r="21" spans="1:11" x14ac:dyDescent="0.25">
      <c r="A21" s="30" t="s">
        <v>1007</v>
      </c>
      <c r="B21" s="49"/>
      <c r="C21" s="50"/>
      <c r="D21" s="50"/>
      <c r="E21" s="50"/>
      <c r="F21" s="51">
        <v>83</v>
      </c>
      <c r="G21" s="50"/>
      <c r="H21" s="50"/>
      <c r="I21" s="50"/>
      <c r="J21" s="50"/>
      <c r="K21" s="52">
        <v>83</v>
      </c>
    </row>
    <row r="22" spans="1:11" x14ac:dyDescent="0.25">
      <c r="A22" s="2" t="s">
        <v>450</v>
      </c>
      <c r="B22" s="32"/>
      <c r="C22" s="32"/>
      <c r="D22" s="32"/>
      <c r="E22" s="32"/>
      <c r="F22" s="31">
        <v>83</v>
      </c>
      <c r="G22" s="32"/>
      <c r="H22" s="32"/>
      <c r="I22" s="32"/>
      <c r="J22" s="32"/>
      <c r="K22" s="31">
        <v>83</v>
      </c>
    </row>
    <row r="23" spans="1:11" x14ac:dyDescent="0.25">
      <c r="A23" s="30" t="s">
        <v>1006</v>
      </c>
      <c r="B23" s="49"/>
      <c r="C23" s="50"/>
      <c r="D23" s="50"/>
      <c r="E23" s="50"/>
      <c r="F23" s="51">
        <v>83</v>
      </c>
      <c r="G23" s="50"/>
      <c r="H23" s="50"/>
      <c r="I23" s="50"/>
      <c r="J23" s="50"/>
      <c r="K23" s="52">
        <v>83</v>
      </c>
    </row>
    <row r="24" spans="1:11" x14ac:dyDescent="0.25">
      <c r="A24" s="2" t="s">
        <v>451</v>
      </c>
      <c r="B24" s="32"/>
      <c r="C24" s="32"/>
      <c r="D24" s="32"/>
      <c r="E24" s="32"/>
      <c r="F24" s="31">
        <v>83</v>
      </c>
      <c r="G24" s="32"/>
      <c r="H24" s="32"/>
      <c r="I24" s="32"/>
      <c r="J24" s="32"/>
      <c r="K24" s="31">
        <v>83</v>
      </c>
    </row>
    <row r="25" spans="1:11" x14ac:dyDescent="0.25">
      <c r="A25" s="30" t="s">
        <v>1006</v>
      </c>
      <c r="B25" s="49"/>
      <c r="C25" s="50"/>
      <c r="D25" s="50"/>
      <c r="E25" s="50"/>
      <c r="F25" s="51">
        <v>83</v>
      </c>
      <c r="G25" s="50"/>
      <c r="H25" s="50"/>
      <c r="I25" s="50"/>
      <c r="J25" s="50"/>
      <c r="K25" s="52">
        <v>83</v>
      </c>
    </row>
    <row r="26" spans="1:11" x14ac:dyDescent="0.25">
      <c r="A26" s="2" t="s">
        <v>452</v>
      </c>
      <c r="B26" s="31">
        <v>1217.83</v>
      </c>
      <c r="C26" s="31">
        <v>18460</v>
      </c>
      <c r="D26" s="31">
        <v>93522.61</v>
      </c>
      <c r="E26" s="31">
        <v>225795.8</v>
      </c>
      <c r="F26" s="31">
        <v>110145.27</v>
      </c>
      <c r="G26" s="31">
        <v>330545.16000000003</v>
      </c>
      <c r="H26" s="31">
        <v>134397.39000000001</v>
      </c>
      <c r="I26" s="31">
        <v>38546.46</v>
      </c>
      <c r="J26" s="31">
        <v>0</v>
      </c>
      <c r="K26" s="31">
        <v>952630.52</v>
      </c>
    </row>
    <row r="27" spans="1:11" x14ac:dyDescent="0.25">
      <c r="A27" s="30" t="s">
        <v>1006</v>
      </c>
      <c r="B27" s="53">
        <v>0</v>
      </c>
      <c r="C27" s="51">
        <v>0</v>
      </c>
      <c r="D27" s="51">
        <v>0</v>
      </c>
      <c r="E27" s="50"/>
      <c r="F27" s="51">
        <v>19720</v>
      </c>
      <c r="G27" s="50"/>
      <c r="H27" s="50"/>
      <c r="I27" s="50"/>
      <c r="J27" s="50"/>
      <c r="K27" s="52">
        <v>19720</v>
      </c>
    </row>
    <row r="28" spans="1:11" x14ac:dyDescent="0.25">
      <c r="A28" s="30" t="s">
        <v>1008</v>
      </c>
      <c r="B28" s="53">
        <v>1217.83</v>
      </c>
      <c r="C28" s="51">
        <v>18460</v>
      </c>
      <c r="D28" s="51">
        <v>93522.61</v>
      </c>
      <c r="E28" s="51">
        <v>225795.8</v>
      </c>
      <c r="F28" s="51">
        <v>90425.27</v>
      </c>
      <c r="G28" s="51">
        <v>330545.16000000003</v>
      </c>
      <c r="H28" s="51">
        <v>134397.39000000001</v>
      </c>
      <c r="I28" s="51">
        <v>38546.46</v>
      </c>
      <c r="J28" s="51">
        <v>0</v>
      </c>
      <c r="K28" s="52">
        <v>932910.52</v>
      </c>
    </row>
    <row r="29" spans="1:11" x14ac:dyDescent="0.25">
      <c r="A29" s="2" t="s">
        <v>453</v>
      </c>
      <c r="B29" s="31">
        <v>64005.78</v>
      </c>
      <c r="C29" s="32"/>
      <c r="D29" s="32"/>
      <c r="E29" s="32"/>
      <c r="F29" s="32"/>
      <c r="G29" s="32"/>
      <c r="H29" s="32"/>
      <c r="I29" s="32"/>
      <c r="J29" s="32"/>
      <c r="K29" s="31">
        <v>64005.78</v>
      </c>
    </row>
    <row r="30" spans="1:11" x14ac:dyDescent="0.25">
      <c r="A30" s="30" t="s">
        <v>1009</v>
      </c>
      <c r="B30" s="53">
        <v>64005.78</v>
      </c>
      <c r="C30" s="50"/>
      <c r="D30" s="50"/>
      <c r="E30" s="50"/>
      <c r="F30" s="50"/>
      <c r="G30" s="50"/>
      <c r="H30" s="50"/>
      <c r="I30" s="50"/>
      <c r="J30" s="50"/>
      <c r="K30" s="52">
        <v>64005.78</v>
      </c>
    </row>
    <row r="31" spans="1:11" x14ac:dyDescent="0.25">
      <c r="A31" s="2" t="s">
        <v>454</v>
      </c>
      <c r="B31" s="31">
        <v>1930</v>
      </c>
      <c r="C31" s="31">
        <v>137750</v>
      </c>
      <c r="D31" s="32"/>
      <c r="E31" s="32"/>
      <c r="F31" s="32"/>
      <c r="G31" s="32"/>
      <c r="H31" s="32"/>
      <c r="I31" s="32"/>
      <c r="J31" s="32"/>
      <c r="K31" s="31">
        <v>139680</v>
      </c>
    </row>
    <row r="32" spans="1:11" x14ac:dyDescent="0.25">
      <c r="A32" s="30" t="s">
        <v>758</v>
      </c>
      <c r="B32" s="53">
        <v>1930</v>
      </c>
      <c r="C32" s="50"/>
      <c r="D32" s="50"/>
      <c r="E32" s="50"/>
      <c r="F32" s="50"/>
      <c r="G32" s="50"/>
      <c r="H32" s="50"/>
      <c r="I32" s="50"/>
      <c r="J32" s="50"/>
      <c r="K32" s="52">
        <v>1930</v>
      </c>
    </row>
    <row r="33" spans="1:11" x14ac:dyDescent="0.25">
      <c r="A33" s="30" t="s">
        <v>761</v>
      </c>
      <c r="B33" s="53">
        <v>0</v>
      </c>
      <c r="C33" s="51">
        <v>137750</v>
      </c>
      <c r="D33" s="50"/>
      <c r="E33" s="50"/>
      <c r="F33" s="50"/>
      <c r="G33" s="50"/>
      <c r="H33" s="50"/>
      <c r="I33" s="50"/>
      <c r="J33" s="50"/>
      <c r="K33" s="52">
        <v>137750</v>
      </c>
    </row>
    <row r="34" spans="1:11" x14ac:dyDescent="0.25">
      <c r="A34" s="2" t="s">
        <v>455</v>
      </c>
      <c r="B34" s="31">
        <v>81655.010000000009</v>
      </c>
      <c r="C34" s="31">
        <v>125444.66999999998</v>
      </c>
      <c r="D34" s="31">
        <v>246655.49</v>
      </c>
      <c r="E34" s="31">
        <v>148707.18000000002</v>
      </c>
      <c r="F34" s="31">
        <v>124650.56000000001</v>
      </c>
      <c r="G34" s="31">
        <v>131038.55999999998</v>
      </c>
      <c r="H34" s="31">
        <v>229959.34</v>
      </c>
      <c r="I34" s="31">
        <v>41334.870000000003</v>
      </c>
      <c r="J34" s="31">
        <v>126464.84999999999</v>
      </c>
      <c r="K34" s="31">
        <v>1255910.53</v>
      </c>
    </row>
    <row r="35" spans="1:11" x14ac:dyDescent="0.25">
      <c r="A35" s="30" t="s">
        <v>758</v>
      </c>
      <c r="B35" s="53">
        <v>81655.010000000009</v>
      </c>
      <c r="C35" s="51">
        <v>122387.18999999999</v>
      </c>
      <c r="D35" s="51">
        <v>246655.49</v>
      </c>
      <c r="E35" s="51">
        <v>148707.18000000002</v>
      </c>
      <c r="F35" s="51">
        <v>124650.56000000001</v>
      </c>
      <c r="G35" s="51">
        <v>131038.55999999998</v>
      </c>
      <c r="H35" s="51">
        <v>229959.34</v>
      </c>
      <c r="I35" s="51">
        <v>41334.870000000003</v>
      </c>
      <c r="J35" s="51">
        <v>126464.84999999999</v>
      </c>
      <c r="K35" s="52">
        <v>1252853.05</v>
      </c>
    </row>
    <row r="36" spans="1:11" x14ac:dyDescent="0.25">
      <c r="A36" s="30" t="s">
        <v>1006</v>
      </c>
      <c r="B36" s="49"/>
      <c r="C36" s="51">
        <v>3057.48</v>
      </c>
      <c r="D36" s="50"/>
      <c r="E36" s="50"/>
      <c r="F36" s="50"/>
      <c r="G36" s="50"/>
      <c r="H36" s="50"/>
      <c r="I36" s="50"/>
      <c r="J36" s="50"/>
      <c r="K36" s="52">
        <v>3057.48</v>
      </c>
    </row>
    <row r="37" spans="1:11" x14ac:dyDescent="0.25">
      <c r="A37" s="2" t="s">
        <v>456</v>
      </c>
      <c r="B37" s="32"/>
      <c r="C37" s="32"/>
      <c r="D37" s="32"/>
      <c r="E37" s="32"/>
      <c r="F37" s="32"/>
      <c r="G37" s="32"/>
      <c r="H37" s="31">
        <v>8.94</v>
      </c>
      <c r="I37" s="32"/>
      <c r="J37" s="32"/>
      <c r="K37" s="31">
        <v>8.94</v>
      </c>
    </row>
    <row r="38" spans="1:11" x14ac:dyDescent="0.25">
      <c r="A38" s="30" t="s">
        <v>1010</v>
      </c>
      <c r="B38" s="49"/>
      <c r="C38" s="50"/>
      <c r="D38" s="50"/>
      <c r="E38" s="50"/>
      <c r="F38" s="50"/>
      <c r="G38" s="50"/>
      <c r="H38" s="51">
        <v>8.94</v>
      </c>
      <c r="I38" s="50"/>
      <c r="J38" s="50"/>
      <c r="K38" s="52">
        <v>8.94</v>
      </c>
    </row>
    <row r="39" spans="1:11" x14ac:dyDescent="0.25">
      <c r="A39" s="2" t="s">
        <v>457</v>
      </c>
      <c r="B39" s="31">
        <v>2989.07</v>
      </c>
      <c r="C39" s="31">
        <v>2234.89</v>
      </c>
      <c r="D39" s="31">
        <v>0</v>
      </c>
      <c r="E39" s="32"/>
      <c r="F39" s="32"/>
      <c r="G39" s="32"/>
      <c r="H39" s="32"/>
      <c r="I39" s="32"/>
      <c r="J39" s="32"/>
      <c r="K39" s="31">
        <v>5223.96</v>
      </c>
    </row>
    <row r="40" spans="1:11" x14ac:dyDescent="0.25">
      <c r="A40" s="30" t="s">
        <v>1011</v>
      </c>
      <c r="B40" s="53">
        <v>2989.07</v>
      </c>
      <c r="C40" s="51">
        <v>2234.89</v>
      </c>
      <c r="D40" s="51">
        <v>0</v>
      </c>
      <c r="E40" s="50"/>
      <c r="F40" s="50"/>
      <c r="G40" s="50"/>
      <c r="H40" s="50"/>
      <c r="I40" s="50"/>
      <c r="J40" s="50"/>
      <c r="K40" s="52">
        <v>5223.96</v>
      </c>
    </row>
    <row r="41" spans="1:11" x14ac:dyDescent="0.25">
      <c r="A41" s="2" t="s">
        <v>378</v>
      </c>
      <c r="B41" s="31">
        <v>123785.63999999998</v>
      </c>
      <c r="C41" s="31">
        <v>51281.520000000004</v>
      </c>
      <c r="D41" s="31">
        <v>4699.1900000000005</v>
      </c>
      <c r="E41" s="31">
        <v>6496.8099999999995</v>
      </c>
      <c r="F41" s="32"/>
      <c r="G41" s="32"/>
      <c r="H41" s="32"/>
      <c r="I41" s="32"/>
      <c r="J41" s="32"/>
      <c r="K41" s="31">
        <v>186263.15999999997</v>
      </c>
    </row>
    <row r="42" spans="1:11" x14ac:dyDescent="0.25">
      <c r="A42" s="30" t="s">
        <v>1012</v>
      </c>
      <c r="B42" s="53">
        <v>87735.159999999989</v>
      </c>
      <c r="C42" s="51">
        <v>3527.9999999999995</v>
      </c>
      <c r="D42" s="50"/>
      <c r="E42" s="50"/>
      <c r="F42" s="50"/>
      <c r="G42" s="50"/>
      <c r="H42" s="50"/>
      <c r="I42" s="50"/>
      <c r="J42" s="50"/>
      <c r="K42" s="52">
        <v>91263.159999999989</v>
      </c>
    </row>
    <row r="43" spans="1:11" x14ac:dyDescent="0.25">
      <c r="A43" s="30" t="s">
        <v>761</v>
      </c>
      <c r="B43" s="53">
        <v>36050.479999999996</v>
      </c>
      <c r="C43" s="51">
        <v>47753.520000000004</v>
      </c>
      <c r="D43" s="51">
        <v>4699.1900000000005</v>
      </c>
      <c r="E43" s="51">
        <v>6496.8099999999995</v>
      </c>
      <c r="F43" s="50"/>
      <c r="G43" s="50"/>
      <c r="H43" s="50"/>
      <c r="I43" s="50"/>
      <c r="J43" s="50"/>
      <c r="K43" s="52">
        <v>95000</v>
      </c>
    </row>
    <row r="44" spans="1:11" x14ac:dyDescent="0.25">
      <c r="A44" s="2" t="s">
        <v>458</v>
      </c>
      <c r="B44" s="31">
        <v>1565</v>
      </c>
      <c r="C44" s="31">
        <v>41416.480000000003</v>
      </c>
      <c r="D44" s="32"/>
      <c r="E44" s="32"/>
      <c r="F44" s="32"/>
      <c r="G44" s="32"/>
      <c r="H44" s="32"/>
      <c r="I44" s="32"/>
      <c r="J44" s="32"/>
      <c r="K44" s="31">
        <v>42981.48</v>
      </c>
    </row>
    <row r="45" spans="1:11" x14ac:dyDescent="0.25">
      <c r="A45" s="30" t="s">
        <v>758</v>
      </c>
      <c r="B45" s="53">
        <v>1565</v>
      </c>
      <c r="C45" s="51">
        <v>38700</v>
      </c>
      <c r="D45" s="50"/>
      <c r="E45" s="50"/>
      <c r="F45" s="50"/>
      <c r="G45" s="50"/>
      <c r="H45" s="50"/>
      <c r="I45" s="50"/>
      <c r="J45" s="50"/>
      <c r="K45" s="52">
        <v>40265</v>
      </c>
    </row>
    <row r="46" spans="1:11" x14ac:dyDescent="0.25">
      <c r="A46" s="30" t="s">
        <v>788</v>
      </c>
      <c r="B46" s="49"/>
      <c r="C46" s="51">
        <v>2716.48</v>
      </c>
      <c r="D46" s="50"/>
      <c r="E46" s="50"/>
      <c r="F46" s="50"/>
      <c r="G46" s="50"/>
      <c r="H46" s="50"/>
      <c r="I46" s="50"/>
      <c r="J46" s="50"/>
      <c r="K46" s="52">
        <v>2716.48</v>
      </c>
    </row>
    <row r="47" spans="1:11" x14ac:dyDescent="0.25">
      <c r="A47" s="2" t="s">
        <v>459</v>
      </c>
      <c r="B47" s="31">
        <v>3545</v>
      </c>
      <c r="C47" s="31">
        <v>127461.61000000002</v>
      </c>
      <c r="D47" s="31">
        <v>97390.38</v>
      </c>
      <c r="E47" s="31">
        <v>552134.82000000007</v>
      </c>
      <c r="F47" s="31">
        <v>85899.71</v>
      </c>
      <c r="G47" s="31">
        <v>153824.25999999998</v>
      </c>
      <c r="H47" s="31">
        <v>193533.05000000002</v>
      </c>
      <c r="I47" s="31">
        <v>1888.13</v>
      </c>
      <c r="J47" s="31">
        <v>90.16</v>
      </c>
      <c r="K47" s="31">
        <v>1215767.1200000001</v>
      </c>
    </row>
    <row r="48" spans="1:11" x14ac:dyDescent="0.25">
      <c r="A48" s="30" t="s">
        <v>758</v>
      </c>
      <c r="B48" s="53">
        <v>3545</v>
      </c>
      <c r="C48" s="51">
        <v>127461.61000000002</v>
      </c>
      <c r="D48" s="51">
        <v>97390.38</v>
      </c>
      <c r="E48" s="51">
        <v>552134.82000000007</v>
      </c>
      <c r="F48" s="51">
        <v>85899.71</v>
      </c>
      <c r="G48" s="51">
        <v>153824.25999999998</v>
      </c>
      <c r="H48" s="51">
        <v>193533.05000000002</v>
      </c>
      <c r="I48" s="51">
        <v>1888.13</v>
      </c>
      <c r="J48" s="51">
        <v>90.16</v>
      </c>
      <c r="K48" s="52">
        <v>1215767.1200000001</v>
      </c>
    </row>
    <row r="49" spans="1:11" x14ac:dyDescent="0.25">
      <c r="A49" s="2" t="s">
        <v>305</v>
      </c>
      <c r="B49" s="31">
        <v>360</v>
      </c>
      <c r="C49" s="31">
        <v>358515</v>
      </c>
      <c r="D49" s="31">
        <v>590575.59</v>
      </c>
      <c r="E49" s="31">
        <v>10976</v>
      </c>
      <c r="F49" s="31">
        <v>4765.1499999999996</v>
      </c>
      <c r="G49" s="31">
        <v>19168.37</v>
      </c>
      <c r="H49" s="31">
        <v>29968.79</v>
      </c>
      <c r="I49" s="31">
        <v>10626.45</v>
      </c>
      <c r="J49" s="31">
        <v>0</v>
      </c>
      <c r="K49" s="31">
        <v>1024955.35</v>
      </c>
    </row>
    <row r="50" spans="1:11" x14ac:dyDescent="0.25">
      <c r="A50" s="30" t="s">
        <v>749</v>
      </c>
      <c r="B50" s="53">
        <v>360</v>
      </c>
      <c r="C50" s="51">
        <v>85740</v>
      </c>
      <c r="D50" s="51">
        <v>13350.59</v>
      </c>
      <c r="E50" s="51">
        <v>10976</v>
      </c>
      <c r="F50" s="51">
        <v>4765.1499999999996</v>
      </c>
      <c r="G50" s="51">
        <v>19168.37</v>
      </c>
      <c r="H50" s="51">
        <v>29968.79</v>
      </c>
      <c r="I50" s="51">
        <v>10626.45</v>
      </c>
      <c r="J50" s="51">
        <v>0</v>
      </c>
      <c r="K50" s="52">
        <v>174955.35</v>
      </c>
    </row>
    <row r="51" spans="1:11" x14ac:dyDescent="0.25">
      <c r="A51" s="30" t="s">
        <v>1013</v>
      </c>
      <c r="B51" s="49"/>
      <c r="C51" s="51">
        <v>272775</v>
      </c>
      <c r="D51" s="51">
        <v>577225</v>
      </c>
      <c r="E51" s="50"/>
      <c r="F51" s="50"/>
      <c r="G51" s="50"/>
      <c r="H51" s="50"/>
      <c r="I51" s="50"/>
      <c r="J51" s="50"/>
      <c r="K51" s="52">
        <v>850000</v>
      </c>
    </row>
    <row r="52" spans="1:11" x14ac:dyDescent="0.25">
      <c r="A52" s="2" t="s">
        <v>460</v>
      </c>
      <c r="B52" s="31">
        <v>2235</v>
      </c>
      <c r="C52" s="31">
        <v>89473.85</v>
      </c>
      <c r="D52" s="31">
        <v>62241.42</v>
      </c>
      <c r="E52" s="31">
        <v>296399.40000000002</v>
      </c>
      <c r="F52" s="31">
        <v>44641</v>
      </c>
      <c r="G52" s="31">
        <v>13631.689999999999</v>
      </c>
      <c r="H52" s="32"/>
      <c r="I52" s="31">
        <v>3000</v>
      </c>
      <c r="J52" s="32"/>
      <c r="K52" s="31">
        <v>511622.36</v>
      </c>
    </row>
    <row r="53" spans="1:11" x14ac:dyDescent="0.25">
      <c r="A53" s="30" t="s">
        <v>749</v>
      </c>
      <c r="B53" s="53">
        <v>2235</v>
      </c>
      <c r="C53" s="51">
        <v>89473.85</v>
      </c>
      <c r="D53" s="51">
        <v>62241.42</v>
      </c>
      <c r="E53" s="51">
        <v>296399.40000000002</v>
      </c>
      <c r="F53" s="51">
        <v>44641</v>
      </c>
      <c r="G53" s="51">
        <v>13631.689999999999</v>
      </c>
      <c r="H53" s="50"/>
      <c r="I53" s="51">
        <v>3000</v>
      </c>
      <c r="J53" s="50"/>
      <c r="K53" s="52">
        <v>511622.36</v>
      </c>
    </row>
    <row r="54" spans="1:11" x14ac:dyDescent="0.25">
      <c r="A54" s="2" t="s">
        <v>461</v>
      </c>
      <c r="B54" s="32"/>
      <c r="C54" s="32"/>
      <c r="D54" s="31">
        <v>0</v>
      </c>
      <c r="E54" s="31">
        <v>42986.16</v>
      </c>
      <c r="F54" s="31">
        <v>285.76</v>
      </c>
      <c r="G54" s="32"/>
      <c r="H54" s="31">
        <v>8341.25</v>
      </c>
      <c r="I54" s="31">
        <v>46136</v>
      </c>
      <c r="J54" s="31">
        <v>30844.13</v>
      </c>
      <c r="K54" s="31">
        <v>128593.3</v>
      </c>
    </row>
    <row r="55" spans="1:11" x14ac:dyDescent="0.25">
      <c r="A55" s="30" t="s">
        <v>749</v>
      </c>
      <c r="B55" s="49"/>
      <c r="C55" s="50"/>
      <c r="D55" s="51">
        <v>0</v>
      </c>
      <c r="E55" s="51">
        <v>42986.16</v>
      </c>
      <c r="F55" s="51">
        <v>285.76</v>
      </c>
      <c r="G55" s="50"/>
      <c r="H55" s="51">
        <v>8341.25</v>
      </c>
      <c r="I55" s="51">
        <v>46136</v>
      </c>
      <c r="J55" s="51">
        <v>30844.13</v>
      </c>
      <c r="K55" s="52">
        <v>128593.3</v>
      </c>
    </row>
    <row r="56" spans="1:11" x14ac:dyDescent="0.25">
      <c r="A56" s="2" t="s">
        <v>462</v>
      </c>
      <c r="B56" s="31">
        <v>11610.37</v>
      </c>
      <c r="C56" s="31">
        <v>171127.8</v>
      </c>
      <c r="D56" s="31">
        <v>3242.09</v>
      </c>
      <c r="E56" s="31">
        <v>46623.93</v>
      </c>
      <c r="F56" s="32"/>
      <c r="G56" s="32"/>
      <c r="H56" s="31">
        <v>7343.97</v>
      </c>
      <c r="I56" s="31">
        <v>12656.03</v>
      </c>
      <c r="J56" s="32"/>
      <c r="K56" s="31">
        <v>252604.18999999997</v>
      </c>
    </row>
    <row r="57" spans="1:11" x14ac:dyDescent="0.25">
      <c r="A57" s="30" t="s">
        <v>749</v>
      </c>
      <c r="B57" s="53">
        <v>11610.37</v>
      </c>
      <c r="C57" s="51">
        <v>171127.8</v>
      </c>
      <c r="D57" s="51">
        <v>3242.09</v>
      </c>
      <c r="E57" s="51">
        <v>46623.93</v>
      </c>
      <c r="F57" s="50"/>
      <c r="G57" s="50"/>
      <c r="H57" s="51">
        <v>7343.97</v>
      </c>
      <c r="I57" s="51">
        <v>12656.03</v>
      </c>
      <c r="J57" s="50"/>
      <c r="K57" s="52">
        <v>252604.18999999997</v>
      </c>
    </row>
    <row r="58" spans="1:11" x14ac:dyDescent="0.25">
      <c r="A58" s="2" t="s">
        <v>463</v>
      </c>
      <c r="B58" s="31">
        <v>1839</v>
      </c>
      <c r="C58" s="31">
        <v>48172.74</v>
      </c>
      <c r="D58" s="31">
        <v>160000</v>
      </c>
      <c r="E58" s="32"/>
      <c r="F58" s="32"/>
      <c r="G58" s="32"/>
      <c r="H58" s="32"/>
      <c r="I58" s="32"/>
      <c r="J58" s="32"/>
      <c r="K58" s="31">
        <v>210011.74</v>
      </c>
    </row>
    <row r="59" spans="1:11" x14ac:dyDescent="0.25">
      <c r="A59" s="30" t="s">
        <v>749</v>
      </c>
      <c r="B59" s="53">
        <v>1839</v>
      </c>
      <c r="C59" s="51">
        <v>48172.74</v>
      </c>
      <c r="D59" s="51">
        <v>160000</v>
      </c>
      <c r="E59" s="50"/>
      <c r="F59" s="50"/>
      <c r="G59" s="50"/>
      <c r="H59" s="50"/>
      <c r="I59" s="50"/>
      <c r="J59" s="50"/>
      <c r="K59" s="52">
        <v>210011.74</v>
      </c>
    </row>
    <row r="60" spans="1:11" x14ac:dyDescent="0.25">
      <c r="A60" s="2" t="s">
        <v>464</v>
      </c>
      <c r="B60" s="31">
        <v>23812.74</v>
      </c>
      <c r="C60" s="31">
        <v>23490</v>
      </c>
      <c r="D60" s="31">
        <v>61160.639999999999</v>
      </c>
      <c r="E60" s="31">
        <v>36.619999999999997</v>
      </c>
      <c r="F60" s="32"/>
      <c r="G60" s="32"/>
      <c r="H60" s="32"/>
      <c r="I60" s="32"/>
      <c r="J60" s="32"/>
      <c r="K60" s="31">
        <v>108500</v>
      </c>
    </row>
    <row r="61" spans="1:11" x14ac:dyDescent="0.25">
      <c r="A61" s="30" t="s">
        <v>749</v>
      </c>
      <c r="B61" s="53">
        <v>23812.74</v>
      </c>
      <c r="C61" s="51">
        <v>23490</v>
      </c>
      <c r="D61" s="51">
        <v>61160.639999999999</v>
      </c>
      <c r="E61" s="51">
        <v>36.619999999999997</v>
      </c>
      <c r="F61" s="50"/>
      <c r="G61" s="50"/>
      <c r="H61" s="50"/>
      <c r="I61" s="50"/>
      <c r="J61" s="50"/>
      <c r="K61" s="52">
        <v>108500</v>
      </c>
    </row>
    <row r="62" spans="1:11" x14ac:dyDescent="0.25">
      <c r="A62" s="2" t="s">
        <v>465</v>
      </c>
      <c r="B62" s="31">
        <v>698</v>
      </c>
      <c r="C62" s="31">
        <v>74280.639999999999</v>
      </c>
      <c r="D62" s="31">
        <v>45228.990000000005</v>
      </c>
      <c r="E62" s="31">
        <v>10485.36</v>
      </c>
      <c r="F62" s="31">
        <v>10917.96</v>
      </c>
      <c r="G62" s="31">
        <v>27605.27</v>
      </c>
      <c r="H62" s="31">
        <v>66500</v>
      </c>
      <c r="I62" s="32"/>
      <c r="J62" s="32"/>
      <c r="K62" s="31">
        <v>235716.22</v>
      </c>
    </row>
    <row r="63" spans="1:11" x14ac:dyDescent="0.25">
      <c r="A63" s="30" t="s">
        <v>749</v>
      </c>
      <c r="B63" s="53">
        <v>698</v>
      </c>
      <c r="C63" s="51">
        <v>74280.639999999999</v>
      </c>
      <c r="D63" s="51">
        <v>45228.990000000005</v>
      </c>
      <c r="E63" s="51">
        <v>10485.36</v>
      </c>
      <c r="F63" s="51">
        <v>10917.96</v>
      </c>
      <c r="G63" s="51">
        <v>24105.27</v>
      </c>
      <c r="H63" s="50"/>
      <c r="I63" s="50"/>
      <c r="J63" s="50"/>
      <c r="K63" s="52">
        <v>165716.22</v>
      </c>
    </row>
    <row r="64" spans="1:11" x14ac:dyDescent="0.25">
      <c r="A64" s="30" t="s">
        <v>783</v>
      </c>
      <c r="B64" s="49"/>
      <c r="C64" s="50"/>
      <c r="D64" s="50"/>
      <c r="E64" s="50"/>
      <c r="F64" s="50"/>
      <c r="G64" s="51">
        <v>3500</v>
      </c>
      <c r="H64" s="51">
        <v>66500</v>
      </c>
      <c r="I64" s="50"/>
      <c r="J64" s="50"/>
      <c r="K64" s="52">
        <v>70000</v>
      </c>
    </row>
    <row r="65" spans="1:11" x14ac:dyDescent="0.25">
      <c r="A65" s="2" t="s">
        <v>466</v>
      </c>
      <c r="B65" s="31">
        <v>80</v>
      </c>
      <c r="C65" s="31">
        <v>13920</v>
      </c>
      <c r="D65" s="32"/>
      <c r="E65" s="32"/>
      <c r="F65" s="32"/>
      <c r="G65" s="32"/>
      <c r="H65" s="32"/>
      <c r="I65" s="32"/>
      <c r="J65" s="32"/>
      <c r="K65" s="31">
        <v>14000</v>
      </c>
    </row>
    <row r="66" spans="1:11" x14ac:dyDescent="0.25">
      <c r="A66" s="30" t="s">
        <v>749</v>
      </c>
      <c r="B66" s="53">
        <v>80</v>
      </c>
      <c r="C66" s="51">
        <v>13920</v>
      </c>
      <c r="D66" s="50"/>
      <c r="E66" s="50"/>
      <c r="F66" s="50"/>
      <c r="G66" s="50"/>
      <c r="H66" s="50"/>
      <c r="I66" s="50"/>
      <c r="J66" s="50"/>
      <c r="K66" s="52">
        <v>14000</v>
      </c>
    </row>
    <row r="67" spans="1:11" x14ac:dyDescent="0.25">
      <c r="A67" s="2" t="s">
        <v>392</v>
      </c>
      <c r="B67" s="32"/>
      <c r="C67" s="32"/>
      <c r="D67" s="32"/>
      <c r="E67" s="32"/>
      <c r="F67" s="32"/>
      <c r="G67" s="32"/>
      <c r="H67" s="32"/>
      <c r="I67" s="32"/>
      <c r="J67" s="31">
        <v>1001</v>
      </c>
      <c r="K67" s="31">
        <v>1001</v>
      </c>
    </row>
    <row r="68" spans="1:11" x14ac:dyDescent="0.25">
      <c r="A68" s="30" t="s">
        <v>755</v>
      </c>
      <c r="B68" s="49"/>
      <c r="C68" s="50"/>
      <c r="D68" s="50"/>
      <c r="E68" s="50"/>
      <c r="F68" s="50"/>
      <c r="G68" s="50"/>
      <c r="H68" s="50"/>
      <c r="I68" s="50"/>
      <c r="J68" s="51">
        <v>1001</v>
      </c>
      <c r="K68" s="52">
        <v>1001</v>
      </c>
    </row>
    <row r="69" spans="1:11" x14ac:dyDescent="0.25">
      <c r="A69" s="2" t="s">
        <v>467</v>
      </c>
      <c r="B69" s="32"/>
      <c r="C69" s="32"/>
      <c r="D69" s="31">
        <v>5944.18</v>
      </c>
      <c r="E69" s="31">
        <v>4055.82</v>
      </c>
      <c r="F69" s="32"/>
      <c r="G69" s="31">
        <v>9865.880000000001</v>
      </c>
      <c r="H69" s="31">
        <v>134.12</v>
      </c>
      <c r="I69" s="32"/>
      <c r="J69" s="32"/>
      <c r="K69" s="31">
        <v>20000</v>
      </c>
    </row>
    <row r="70" spans="1:11" x14ac:dyDescent="0.25">
      <c r="A70" s="30" t="s">
        <v>749</v>
      </c>
      <c r="B70" s="49"/>
      <c r="C70" s="50"/>
      <c r="D70" s="51">
        <v>5944.18</v>
      </c>
      <c r="E70" s="51">
        <v>4055.82</v>
      </c>
      <c r="F70" s="50"/>
      <c r="G70" s="51">
        <v>9865.880000000001</v>
      </c>
      <c r="H70" s="51">
        <v>134.12</v>
      </c>
      <c r="I70" s="50"/>
      <c r="J70" s="50"/>
      <c r="K70" s="52">
        <v>20000</v>
      </c>
    </row>
    <row r="71" spans="1:11" x14ac:dyDescent="0.25">
      <c r="A71" s="2" t="s">
        <v>468</v>
      </c>
      <c r="B71" s="32"/>
      <c r="C71" s="31">
        <v>10213.4</v>
      </c>
      <c r="D71" s="32"/>
      <c r="E71" s="32"/>
      <c r="F71" s="32"/>
      <c r="G71" s="32"/>
      <c r="H71" s="32"/>
      <c r="I71" s="31">
        <v>67000</v>
      </c>
      <c r="J71" s="31">
        <v>2577.8599999999997</v>
      </c>
      <c r="K71" s="31">
        <v>79791.259999999995</v>
      </c>
    </row>
    <row r="72" spans="1:11" x14ac:dyDescent="0.25">
      <c r="A72" s="30" t="s">
        <v>749</v>
      </c>
      <c r="B72" s="49"/>
      <c r="C72" s="51">
        <v>10213.4</v>
      </c>
      <c r="D72" s="50"/>
      <c r="E72" s="50"/>
      <c r="F72" s="50"/>
      <c r="G72" s="50"/>
      <c r="H72" s="50"/>
      <c r="I72" s="51">
        <v>67000</v>
      </c>
      <c r="J72" s="51">
        <v>2577.8599999999997</v>
      </c>
      <c r="K72" s="52">
        <v>79791.259999999995</v>
      </c>
    </row>
    <row r="73" spans="1:11" x14ac:dyDescent="0.25">
      <c r="A73" s="2" t="s">
        <v>469</v>
      </c>
      <c r="B73" s="32"/>
      <c r="C73" s="32"/>
      <c r="D73" s="32"/>
      <c r="E73" s="32"/>
      <c r="F73" s="31">
        <v>10000</v>
      </c>
      <c r="G73" s="31">
        <v>60000</v>
      </c>
      <c r="H73" s="31">
        <v>21162</v>
      </c>
      <c r="I73" s="31">
        <v>0</v>
      </c>
      <c r="J73" s="31">
        <v>13838</v>
      </c>
      <c r="K73" s="31">
        <v>105000</v>
      </c>
    </row>
    <row r="74" spans="1:11" x14ac:dyDescent="0.25">
      <c r="A74" s="30" t="s">
        <v>749</v>
      </c>
      <c r="B74" s="49"/>
      <c r="C74" s="50"/>
      <c r="D74" s="50"/>
      <c r="E74" s="50"/>
      <c r="F74" s="51">
        <v>10000</v>
      </c>
      <c r="G74" s="51">
        <v>60000</v>
      </c>
      <c r="H74" s="51">
        <v>21162</v>
      </c>
      <c r="I74" s="51">
        <v>0</v>
      </c>
      <c r="J74" s="51">
        <v>13838</v>
      </c>
      <c r="K74" s="52">
        <v>105000</v>
      </c>
    </row>
    <row r="75" spans="1:11" x14ac:dyDescent="0.25">
      <c r="A75" s="2" t="s">
        <v>470</v>
      </c>
      <c r="B75" s="32"/>
      <c r="C75" s="32"/>
      <c r="D75" s="31">
        <v>60424.74</v>
      </c>
      <c r="E75" s="31">
        <v>0</v>
      </c>
      <c r="F75" s="31">
        <v>0</v>
      </c>
      <c r="G75" s="31">
        <v>9575.26</v>
      </c>
      <c r="H75" s="32"/>
      <c r="I75" s="32"/>
      <c r="J75" s="31">
        <v>10099.950000000001</v>
      </c>
      <c r="K75" s="31">
        <v>80099.95</v>
      </c>
    </row>
    <row r="76" spans="1:11" x14ac:dyDescent="0.25">
      <c r="A76" s="30" t="s">
        <v>749</v>
      </c>
      <c r="B76" s="49"/>
      <c r="C76" s="50"/>
      <c r="D76" s="51">
        <v>60424.74</v>
      </c>
      <c r="E76" s="51">
        <v>0</v>
      </c>
      <c r="F76" s="51">
        <v>0</v>
      </c>
      <c r="G76" s="51">
        <v>9575.26</v>
      </c>
      <c r="H76" s="50"/>
      <c r="I76" s="50"/>
      <c r="J76" s="51">
        <v>10099.950000000001</v>
      </c>
      <c r="K76" s="52">
        <v>80099.95</v>
      </c>
    </row>
    <row r="77" spans="1:11" x14ac:dyDescent="0.25">
      <c r="A77" s="2" t="s">
        <v>471</v>
      </c>
      <c r="B77" s="32"/>
      <c r="C77" s="32"/>
      <c r="D77" s="32"/>
      <c r="E77" s="32"/>
      <c r="F77" s="31">
        <v>31045.68</v>
      </c>
      <c r="G77" s="31">
        <v>0</v>
      </c>
      <c r="H77" s="31">
        <v>54.86</v>
      </c>
      <c r="I77" s="32"/>
      <c r="J77" s="32"/>
      <c r="K77" s="31">
        <v>31100.54</v>
      </c>
    </row>
    <row r="78" spans="1:11" x14ac:dyDescent="0.25">
      <c r="A78" s="30" t="s">
        <v>1006</v>
      </c>
      <c r="B78" s="49"/>
      <c r="C78" s="50"/>
      <c r="D78" s="50"/>
      <c r="E78" s="50"/>
      <c r="F78" s="51">
        <v>6209.14</v>
      </c>
      <c r="G78" s="51">
        <v>0</v>
      </c>
      <c r="H78" s="51">
        <v>54.86</v>
      </c>
      <c r="I78" s="50"/>
      <c r="J78" s="50"/>
      <c r="K78" s="52">
        <v>6264</v>
      </c>
    </row>
    <row r="79" spans="1:11" x14ac:dyDescent="0.25">
      <c r="A79" s="30" t="s">
        <v>798</v>
      </c>
      <c r="B79" s="49"/>
      <c r="C79" s="50"/>
      <c r="D79" s="50"/>
      <c r="E79" s="50"/>
      <c r="F79" s="51">
        <v>24836.54</v>
      </c>
      <c r="G79" s="51">
        <v>0</v>
      </c>
      <c r="H79" s="50"/>
      <c r="I79" s="50"/>
      <c r="J79" s="50"/>
      <c r="K79" s="52">
        <v>24836.54</v>
      </c>
    </row>
    <row r="80" spans="1:11" x14ac:dyDescent="0.25">
      <c r="A80" s="2" t="s">
        <v>472</v>
      </c>
      <c r="B80" s="32"/>
      <c r="C80" s="32"/>
      <c r="D80" s="32"/>
      <c r="E80" s="32"/>
      <c r="F80" s="31">
        <v>14357</v>
      </c>
      <c r="G80" s="32"/>
      <c r="H80" s="31">
        <v>643</v>
      </c>
      <c r="I80" s="32"/>
      <c r="J80" s="32"/>
      <c r="K80" s="31">
        <v>15000</v>
      </c>
    </row>
    <row r="81" spans="1:11" x14ac:dyDescent="0.25">
      <c r="A81" s="30" t="s">
        <v>749</v>
      </c>
      <c r="B81" s="49"/>
      <c r="C81" s="50"/>
      <c r="D81" s="50"/>
      <c r="E81" s="50"/>
      <c r="F81" s="51">
        <v>14357</v>
      </c>
      <c r="G81" s="50"/>
      <c r="H81" s="51">
        <v>643</v>
      </c>
      <c r="I81" s="50"/>
      <c r="J81" s="50"/>
      <c r="K81" s="52">
        <v>15000</v>
      </c>
    </row>
    <row r="82" spans="1:11" x14ac:dyDescent="0.25">
      <c r="A82" s="2" t="s">
        <v>473</v>
      </c>
      <c r="B82" s="32"/>
      <c r="C82" s="32"/>
      <c r="D82" s="32"/>
      <c r="E82" s="32"/>
      <c r="F82" s="31">
        <v>0</v>
      </c>
      <c r="G82" s="31">
        <v>71980</v>
      </c>
      <c r="H82" s="32"/>
      <c r="I82" s="32"/>
      <c r="J82" s="32"/>
      <c r="K82" s="31">
        <v>71980</v>
      </c>
    </row>
    <row r="83" spans="1:11" x14ac:dyDescent="0.25">
      <c r="A83" s="30" t="s">
        <v>749</v>
      </c>
      <c r="B83" s="49"/>
      <c r="C83" s="50"/>
      <c r="D83" s="50"/>
      <c r="E83" s="50"/>
      <c r="F83" s="51">
        <v>0</v>
      </c>
      <c r="G83" s="51">
        <v>71980</v>
      </c>
      <c r="H83" s="50"/>
      <c r="I83" s="50"/>
      <c r="J83" s="50"/>
      <c r="K83" s="52">
        <v>71980</v>
      </c>
    </row>
    <row r="84" spans="1:11" x14ac:dyDescent="0.25">
      <c r="A84" s="2" t="s">
        <v>474</v>
      </c>
      <c r="B84" s="32"/>
      <c r="C84" s="32"/>
      <c r="D84" s="32"/>
      <c r="E84" s="32"/>
      <c r="F84" s="31">
        <v>1105.04</v>
      </c>
      <c r="G84" s="31">
        <v>67500</v>
      </c>
      <c r="H84" s="32"/>
      <c r="I84" s="32"/>
      <c r="J84" s="31">
        <v>0</v>
      </c>
      <c r="K84" s="31">
        <v>68605.039999999994</v>
      </c>
    </row>
    <row r="85" spans="1:11" x14ac:dyDescent="0.25">
      <c r="A85" s="30" t="s">
        <v>749</v>
      </c>
      <c r="B85" s="49"/>
      <c r="C85" s="50"/>
      <c r="D85" s="50"/>
      <c r="E85" s="50"/>
      <c r="F85" s="51">
        <v>1105.04</v>
      </c>
      <c r="G85" s="51">
        <v>67500</v>
      </c>
      <c r="H85" s="50"/>
      <c r="I85" s="50"/>
      <c r="J85" s="51">
        <v>0</v>
      </c>
      <c r="K85" s="52">
        <v>68605.039999999994</v>
      </c>
    </row>
    <row r="86" spans="1:11" x14ac:dyDescent="0.25">
      <c r="A86" s="2" t="s">
        <v>475</v>
      </c>
      <c r="B86" s="32"/>
      <c r="C86" s="32"/>
      <c r="D86" s="32"/>
      <c r="E86" s="32"/>
      <c r="F86" s="31">
        <v>136571.6</v>
      </c>
      <c r="G86" s="31">
        <v>44749.31</v>
      </c>
      <c r="H86" s="31">
        <v>93650.560000000012</v>
      </c>
      <c r="I86" s="31">
        <v>581809.84</v>
      </c>
      <c r="J86" s="31">
        <v>328839.31</v>
      </c>
      <c r="K86" s="31">
        <v>1185620.6200000001</v>
      </c>
    </row>
    <row r="87" spans="1:11" x14ac:dyDescent="0.25">
      <c r="A87" s="30" t="s">
        <v>749</v>
      </c>
      <c r="B87" s="49"/>
      <c r="C87" s="50"/>
      <c r="D87" s="50"/>
      <c r="E87" s="50"/>
      <c r="F87" s="51">
        <v>136571.6</v>
      </c>
      <c r="G87" s="51">
        <v>44749.31</v>
      </c>
      <c r="H87" s="51">
        <v>93650.560000000012</v>
      </c>
      <c r="I87" s="51">
        <v>581809.84</v>
      </c>
      <c r="J87" s="51">
        <v>328839.31</v>
      </c>
      <c r="K87" s="52">
        <v>1185620.6200000001</v>
      </c>
    </row>
    <row r="88" spans="1:11" x14ac:dyDescent="0.25">
      <c r="A88" s="2" t="s">
        <v>402</v>
      </c>
      <c r="B88" s="32"/>
      <c r="C88" s="32"/>
      <c r="D88" s="32"/>
      <c r="E88" s="32"/>
      <c r="F88" s="31">
        <v>472530.75000000006</v>
      </c>
      <c r="G88" s="31">
        <v>140333.84</v>
      </c>
      <c r="H88" s="31">
        <v>15662.45</v>
      </c>
      <c r="I88" s="31">
        <v>32651</v>
      </c>
      <c r="J88" s="31">
        <v>0</v>
      </c>
      <c r="K88" s="31">
        <v>661178.04</v>
      </c>
    </row>
    <row r="89" spans="1:11" x14ac:dyDescent="0.25">
      <c r="A89" s="30" t="s">
        <v>749</v>
      </c>
      <c r="B89" s="49"/>
      <c r="C89" s="50"/>
      <c r="D89" s="50"/>
      <c r="E89" s="50"/>
      <c r="F89" s="51">
        <v>472530.75000000006</v>
      </c>
      <c r="G89" s="51">
        <v>140333.84</v>
      </c>
      <c r="H89" s="51">
        <v>15662.45</v>
      </c>
      <c r="I89" s="51">
        <v>32651</v>
      </c>
      <c r="J89" s="51">
        <v>0</v>
      </c>
      <c r="K89" s="52">
        <v>661178.04</v>
      </c>
    </row>
    <row r="90" spans="1:11" x14ac:dyDescent="0.25">
      <c r="A90" s="2" t="s">
        <v>476</v>
      </c>
      <c r="B90" s="32"/>
      <c r="C90" s="32"/>
      <c r="D90" s="32"/>
      <c r="E90" s="32"/>
      <c r="F90" s="32"/>
      <c r="G90" s="31">
        <v>12776.33</v>
      </c>
      <c r="H90" s="32"/>
      <c r="I90" s="31">
        <v>723.67</v>
      </c>
      <c r="J90" s="32"/>
      <c r="K90" s="31">
        <v>13500</v>
      </c>
    </row>
    <row r="91" spans="1:11" x14ac:dyDescent="0.25">
      <c r="A91" s="30" t="s">
        <v>749</v>
      </c>
      <c r="B91" s="49"/>
      <c r="C91" s="50"/>
      <c r="D91" s="50"/>
      <c r="E91" s="50"/>
      <c r="F91" s="50"/>
      <c r="G91" s="51">
        <v>12776.33</v>
      </c>
      <c r="H91" s="50"/>
      <c r="I91" s="51">
        <v>723.67</v>
      </c>
      <c r="J91" s="50"/>
      <c r="K91" s="52">
        <v>13500</v>
      </c>
    </row>
    <row r="92" spans="1:11" x14ac:dyDescent="0.25">
      <c r="A92" s="2" t="s">
        <v>477</v>
      </c>
      <c r="B92" s="32"/>
      <c r="C92" s="32"/>
      <c r="D92" s="32"/>
      <c r="E92" s="32"/>
      <c r="F92" s="32"/>
      <c r="G92" s="32"/>
      <c r="H92" s="32"/>
      <c r="I92" s="31">
        <v>13641.54</v>
      </c>
      <c r="J92" s="31">
        <v>46412.820000000007</v>
      </c>
      <c r="K92" s="31">
        <v>60054.360000000008</v>
      </c>
    </row>
    <row r="93" spans="1:11" x14ac:dyDescent="0.25">
      <c r="A93" s="30" t="s">
        <v>1014</v>
      </c>
      <c r="B93" s="49"/>
      <c r="C93" s="50"/>
      <c r="D93" s="50"/>
      <c r="E93" s="50"/>
      <c r="F93" s="50"/>
      <c r="G93" s="50"/>
      <c r="H93" s="50"/>
      <c r="I93" s="51">
        <v>13641.54</v>
      </c>
      <c r="J93" s="51">
        <v>46412.820000000007</v>
      </c>
      <c r="K93" s="52">
        <v>60054.360000000008</v>
      </c>
    </row>
    <row r="94" spans="1:11" x14ac:dyDescent="0.25">
      <c r="A94" s="2" t="s">
        <v>478</v>
      </c>
      <c r="B94" s="32"/>
      <c r="C94" s="32"/>
      <c r="D94" s="32"/>
      <c r="E94" s="32"/>
      <c r="F94" s="32"/>
      <c r="G94" s="32"/>
      <c r="H94" s="32"/>
      <c r="I94" s="32"/>
      <c r="J94" s="31">
        <v>73917.78</v>
      </c>
      <c r="K94" s="31">
        <v>73917.78</v>
      </c>
    </row>
    <row r="95" spans="1:11" x14ac:dyDescent="0.25">
      <c r="A95" s="30" t="s">
        <v>1015</v>
      </c>
      <c r="B95" s="49"/>
      <c r="C95" s="50"/>
      <c r="D95" s="50"/>
      <c r="E95" s="50"/>
      <c r="F95" s="50"/>
      <c r="G95" s="50"/>
      <c r="H95" s="50"/>
      <c r="I95" s="50"/>
      <c r="J95" s="51">
        <v>36958.89</v>
      </c>
      <c r="K95" s="52">
        <v>36958.89</v>
      </c>
    </row>
    <row r="96" spans="1:11" x14ac:dyDescent="0.25">
      <c r="A96" s="30" t="s">
        <v>1016</v>
      </c>
      <c r="B96" s="49"/>
      <c r="C96" s="50"/>
      <c r="D96" s="50"/>
      <c r="E96" s="50"/>
      <c r="F96" s="50"/>
      <c r="G96" s="50"/>
      <c r="H96" s="50"/>
      <c r="I96" s="50"/>
      <c r="J96" s="51">
        <v>36958.89</v>
      </c>
      <c r="K96" s="52">
        <v>36958.89</v>
      </c>
    </row>
    <row r="97" spans="1:11" x14ac:dyDescent="0.25">
      <c r="A97" s="2" t="s">
        <v>479</v>
      </c>
      <c r="B97" s="31">
        <v>3052</v>
      </c>
      <c r="C97" s="31">
        <v>61243.48</v>
      </c>
      <c r="D97" s="31">
        <v>2640</v>
      </c>
      <c r="E97" s="31">
        <v>2780</v>
      </c>
      <c r="F97" s="31">
        <v>4500</v>
      </c>
      <c r="G97" s="32"/>
      <c r="H97" s="32"/>
      <c r="I97" s="32"/>
      <c r="J97" s="32"/>
      <c r="K97" s="31">
        <v>74215.48000000001</v>
      </c>
    </row>
    <row r="98" spans="1:11" x14ac:dyDescent="0.25">
      <c r="A98" s="30" t="s">
        <v>1017</v>
      </c>
      <c r="B98" s="53">
        <v>0</v>
      </c>
      <c r="C98" s="51">
        <v>0</v>
      </c>
      <c r="D98" s="51">
        <v>2640</v>
      </c>
      <c r="E98" s="51">
        <v>2780</v>
      </c>
      <c r="F98" s="51">
        <v>4500</v>
      </c>
      <c r="G98" s="50"/>
      <c r="H98" s="50"/>
      <c r="I98" s="50"/>
      <c r="J98" s="50"/>
      <c r="K98" s="52">
        <v>9920</v>
      </c>
    </row>
    <row r="99" spans="1:11" x14ac:dyDescent="0.25">
      <c r="A99" s="30" t="s">
        <v>1018</v>
      </c>
      <c r="B99" s="53">
        <v>3052</v>
      </c>
      <c r="C99" s="51">
        <v>61243.48</v>
      </c>
      <c r="D99" s="51">
        <v>0</v>
      </c>
      <c r="E99" s="50"/>
      <c r="F99" s="50"/>
      <c r="G99" s="50"/>
      <c r="H99" s="50"/>
      <c r="I99" s="50"/>
      <c r="J99" s="50"/>
      <c r="K99" s="52">
        <v>64295.48</v>
      </c>
    </row>
    <row r="100" spans="1:11" x14ac:dyDescent="0.25">
      <c r="A100" s="2" t="s">
        <v>422</v>
      </c>
      <c r="B100" s="31">
        <v>34859.300000000003</v>
      </c>
      <c r="C100" s="31">
        <v>84284.38</v>
      </c>
      <c r="D100" s="31">
        <v>179669.64</v>
      </c>
      <c r="E100" s="31">
        <v>9392.4900000000016</v>
      </c>
      <c r="F100" s="31">
        <v>0</v>
      </c>
      <c r="G100" s="32"/>
      <c r="H100" s="32"/>
      <c r="I100" s="32"/>
      <c r="J100" s="32"/>
      <c r="K100" s="31">
        <v>308205.81</v>
      </c>
    </row>
    <row r="101" spans="1:11" x14ac:dyDescent="0.25">
      <c r="A101" s="30" t="s">
        <v>1019</v>
      </c>
      <c r="B101" s="49"/>
      <c r="C101" s="51">
        <v>-2719</v>
      </c>
      <c r="D101" s="51">
        <v>11807.029999999999</v>
      </c>
      <c r="E101" s="51">
        <v>-6307.71</v>
      </c>
      <c r="F101" s="51">
        <v>-26300.799999999999</v>
      </c>
      <c r="G101" s="50"/>
      <c r="H101" s="50"/>
      <c r="I101" s="50"/>
      <c r="J101" s="50"/>
      <c r="K101" s="52">
        <v>-23520.48</v>
      </c>
    </row>
    <row r="102" spans="1:11" x14ac:dyDescent="0.25">
      <c r="A102" s="30" t="s">
        <v>1020</v>
      </c>
      <c r="B102" s="53">
        <v>34859.300000000003</v>
      </c>
      <c r="C102" s="51">
        <v>87003.38</v>
      </c>
      <c r="D102" s="51">
        <v>167862.61000000002</v>
      </c>
      <c r="E102" s="51">
        <v>15700.2</v>
      </c>
      <c r="F102" s="51">
        <v>26300.799999999999</v>
      </c>
      <c r="G102" s="50"/>
      <c r="H102" s="50"/>
      <c r="I102" s="50"/>
      <c r="J102" s="50"/>
      <c r="K102" s="52">
        <v>331726.29000000004</v>
      </c>
    </row>
    <row r="103" spans="1:11" x14ac:dyDescent="0.25">
      <c r="A103" s="2" t="s">
        <v>480</v>
      </c>
      <c r="B103" s="32"/>
      <c r="C103" s="31">
        <v>1050</v>
      </c>
      <c r="D103" s="32"/>
      <c r="E103" s="32"/>
      <c r="F103" s="32"/>
      <c r="G103" s="32"/>
      <c r="H103" s="32"/>
      <c r="I103" s="32"/>
      <c r="J103" s="32"/>
      <c r="K103" s="31">
        <v>1050</v>
      </c>
    </row>
    <row r="104" spans="1:11" x14ac:dyDescent="0.25">
      <c r="A104" s="30" t="s">
        <v>749</v>
      </c>
      <c r="B104" s="49"/>
      <c r="C104" s="51">
        <v>1050</v>
      </c>
      <c r="D104" s="50"/>
      <c r="E104" s="50"/>
      <c r="F104" s="50"/>
      <c r="G104" s="50"/>
      <c r="H104" s="50"/>
      <c r="I104" s="50"/>
      <c r="J104" s="50"/>
      <c r="K104" s="52">
        <v>1050</v>
      </c>
    </row>
    <row r="105" spans="1:11" x14ac:dyDescent="0.25">
      <c r="A105" s="2" t="s">
        <v>423</v>
      </c>
      <c r="B105" s="32"/>
      <c r="C105" s="32"/>
      <c r="D105" s="32"/>
      <c r="E105" s="32"/>
      <c r="F105" s="31">
        <v>861425.19999999949</v>
      </c>
      <c r="G105" s="31">
        <v>0</v>
      </c>
      <c r="H105" s="31">
        <v>22725</v>
      </c>
      <c r="I105" s="31">
        <v>322647</v>
      </c>
      <c r="J105" s="31">
        <v>164474.47</v>
      </c>
      <c r="K105" s="31">
        <v>1371271.6699999997</v>
      </c>
    </row>
    <row r="106" spans="1:11" x14ac:dyDescent="0.25">
      <c r="A106" s="30" t="s">
        <v>1021</v>
      </c>
      <c r="B106" s="49"/>
      <c r="C106" s="50"/>
      <c r="D106" s="50"/>
      <c r="E106" s="50"/>
      <c r="F106" s="51">
        <v>861425.19999999949</v>
      </c>
      <c r="G106" s="51">
        <v>-423001.59000000008</v>
      </c>
      <c r="H106" s="51">
        <v>-131273.4</v>
      </c>
      <c r="I106" s="50"/>
      <c r="J106" s="50"/>
      <c r="K106" s="52">
        <v>307150.20999999938</v>
      </c>
    </row>
    <row r="107" spans="1:11" x14ac:dyDescent="0.25">
      <c r="A107" s="30" t="s">
        <v>1020</v>
      </c>
      <c r="B107" s="49"/>
      <c r="C107" s="50"/>
      <c r="D107" s="50"/>
      <c r="E107" s="50"/>
      <c r="F107" s="50"/>
      <c r="G107" s="51">
        <v>423001.59000000008</v>
      </c>
      <c r="H107" s="51">
        <v>153998.39999999999</v>
      </c>
      <c r="I107" s="51">
        <v>322647</v>
      </c>
      <c r="J107" s="51">
        <v>164474.47</v>
      </c>
      <c r="K107" s="52">
        <v>1064121.4600000002</v>
      </c>
    </row>
    <row r="108" spans="1:11" x14ac:dyDescent="0.25">
      <c r="A108" s="2" t="s">
        <v>481</v>
      </c>
      <c r="B108" s="32"/>
      <c r="C108" s="32"/>
      <c r="D108" s="32"/>
      <c r="E108" s="32"/>
      <c r="F108" s="32"/>
      <c r="G108" s="32"/>
      <c r="H108" s="31">
        <v>51417.729999999989</v>
      </c>
      <c r="I108" s="31">
        <v>82638.289999999994</v>
      </c>
      <c r="J108" s="31">
        <v>19674.979999999974</v>
      </c>
      <c r="K108" s="31">
        <v>153730.99999999997</v>
      </c>
    </row>
    <row r="109" spans="1:11" x14ac:dyDescent="0.25">
      <c r="A109" s="30" t="s">
        <v>1022</v>
      </c>
      <c r="B109" s="49"/>
      <c r="C109" s="50"/>
      <c r="D109" s="50"/>
      <c r="E109" s="50"/>
      <c r="F109" s="50"/>
      <c r="G109" s="50"/>
      <c r="H109" s="51">
        <v>51417.729999999989</v>
      </c>
      <c r="I109" s="51">
        <v>82638.289999999994</v>
      </c>
      <c r="J109" s="51">
        <v>-81094.910000000018</v>
      </c>
      <c r="K109" s="52">
        <v>52961.109999999971</v>
      </c>
    </row>
    <row r="110" spans="1:11" x14ac:dyDescent="0.25">
      <c r="A110" s="30" t="s">
        <v>1023</v>
      </c>
      <c r="B110" s="49"/>
      <c r="C110" s="50"/>
      <c r="D110" s="50"/>
      <c r="E110" s="50"/>
      <c r="F110" s="50"/>
      <c r="G110" s="50"/>
      <c r="H110" s="50"/>
      <c r="I110" s="50"/>
      <c r="J110" s="51">
        <v>43583.609999999993</v>
      </c>
      <c r="K110" s="52">
        <v>43583.609999999993</v>
      </c>
    </row>
    <row r="111" spans="1:11" x14ac:dyDescent="0.25">
      <c r="A111" s="30" t="s">
        <v>1024</v>
      </c>
      <c r="B111" s="49"/>
      <c r="C111" s="50"/>
      <c r="D111" s="50"/>
      <c r="E111" s="50"/>
      <c r="F111" s="50"/>
      <c r="G111" s="50"/>
      <c r="H111" s="50"/>
      <c r="I111" s="50"/>
      <c r="J111" s="51">
        <v>57186.28</v>
      </c>
      <c r="K111" s="52">
        <v>57186.28</v>
      </c>
    </row>
    <row r="112" spans="1:11" x14ac:dyDescent="0.25">
      <c r="A112" s="2" t="s">
        <v>482</v>
      </c>
      <c r="B112" s="32"/>
      <c r="C112" s="32"/>
      <c r="D112" s="32"/>
      <c r="E112" s="32"/>
      <c r="F112" s="32"/>
      <c r="G112" s="32"/>
      <c r="H112" s="32"/>
      <c r="I112" s="31">
        <v>3702.89</v>
      </c>
      <c r="J112" s="32"/>
      <c r="K112" s="31">
        <v>3702.89</v>
      </c>
    </row>
    <row r="113" spans="1:11" x14ac:dyDescent="0.25">
      <c r="A113" s="30" t="s">
        <v>1021</v>
      </c>
      <c r="B113" s="49"/>
      <c r="C113" s="50"/>
      <c r="D113" s="50"/>
      <c r="E113" s="50"/>
      <c r="F113" s="50"/>
      <c r="G113" s="50"/>
      <c r="H113" s="50"/>
      <c r="I113" s="51">
        <v>3702.89</v>
      </c>
      <c r="J113" s="50"/>
      <c r="K113" s="52">
        <v>3702.89</v>
      </c>
    </row>
    <row r="114" spans="1:11" x14ac:dyDescent="0.25">
      <c r="A114" s="2" t="s">
        <v>9</v>
      </c>
      <c r="B114" s="53">
        <v>417318.47999999992</v>
      </c>
      <c r="C114" s="51">
        <v>1505309.96</v>
      </c>
      <c r="D114" s="51">
        <v>1908117.6500000004</v>
      </c>
      <c r="E114" s="51">
        <v>1595192.6700000004</v>
      </c>
      <c r="F114" s="51">
        <v>1964135.5199999996</v>
      </c>
      <c r="G114" s="51">
        <v>1117344.7000000002</v>
      </c>
      <c r="H114" s="51">
        <v>1071585.73</v>
      </c>
      <c r="I114" s="51">
        <v>1286264.0599999998</v>
      </c>
      <c r="J114" s="51">
        <v>818235.31</v>
      </c>
      <c r="K114" s="52">
        <v>11683504.080000002</v>
      </c>
    </row>
  </sheetData>
  <pageMargins left="0.45" right="0.45" top="0.5" bottom="0.75" header="0.3" footer="0.3"/>
  <pageSetup paperSize="5" scale="76" fitToHeight="0" orientation="landscape" verticalDpi="1200" r:id="rId2"/>
  <headerFooter>
    <oddFooter>&amp;LFUND &amp;A&amp;CPage &amp;P of &amp;N&amp;RPrinted: &amp;D at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8"/>
  <sheetViews>
    <sheetView zoomScaleNormal="100" workbookViewId="0">
      <selection activeCell="M38" sqref="C1:M38"/>
    </sheetView>
  </sheetViews>
  <sheetFormatPr defaultRowHeight="15" x14ac:dyDescent="0.25"/>
  <cols>
    <col min="1" max="1" width="29" style="11" customWidth="1"/>
    <col min="2" max="2" width="1.140625" style="11" customWidth="1"/>
    <col min="3" max="3" width="28" style="11" customWidth="1"/>
    <col min="4" max="4" width="18.7109375" style="11" customWidth="1"/>
    <col min="5" max="13" width="16.140625" style="11" customWidth="1"/>
    <col min="14" max="15" width="10.7109375" style="11" bestFit="1" customWidth="1"/>
    <col min="16" max="17" width="11.42578125" style="11" bestFit="1" customWidth="1"/>
    <col min="18" max="19" width="10.140625" style="11" bestFit="1" customWidth="1"/>
    <col min="20" max="20" width="10.42578125" style="11" customWidth="1"/>
    <col min="21" max="21" width="9.7109375" style="11" bestFit="1" customWidth="1"/>
    <col min="22" max="23" width="14.140625" style="11" bestFit="1" customWidth="1"/>
    <col min="24" max="24" width="11.7109375" style="11" bestFit="1" customWidth="1"/>
    <col min="25" max="25" width="13.7109375" style="11" bestFit="1" customWidth="1"/>
    <col min="26" max="27" width="8.7109375" style="11" bestFit="1" customWidth="1"/>
    <col min="28" max="28" width="12.7109375" style="11" bestFit="1" customWidth="1"/>
    <col min="29" max="29" width="9.7109375" style="11" bestFit="1" customWidth="1"/>
    <col min="30" max="30" width="10.140625" style="11" bestFit="1" customWidth="1"/>
    <col min="31" max="31" width="13.7109375" style="11" bestFit="1" customWidth="1"/>
    <col min="32" max="32" width="8.7109375" style="11" bestFit="1" customWidth="1"/>
    <col min="33" max="33" width="12.5703125" style="11" bestFit="1" customWidth="1"/>
    <col min="34" max="34" width="10.140625" style="11" bestFit="1" customWidth="1"/>
    <col min="35" max="35" width="8.7109375" style="11" bestFit="1" customWidth="1"/>
    <col min="36" max="36" width="12.5703125" style="11" bestFit="1" customWidth="1"/>
    <col min="37" max="38" width="11.140625" style="11" bestFit="1" customWidth="1"/>
    <col min="39" max="39" width="10.42578125" style="11" bestFit="1" customWidth="1"/>
    <col min="40" max="40" width="11.140625" style="11" bestFit="1" customWidth="1"/>
    <col min="41" max="41" width="12.5703125" style="11" bestFit="1" customWidth="1"/>
    <col min="42" max="42" width="10.140625" style="11" bestFit="1" customWidth="1"/>
    <col min="43" max="43" width="11.140625" style="11" bestFit="1" customWidth="1"/>
    <col min="44" max="44" width="8.7109375" style="11" bestFit="1" customWidth="1"/>
    <col min="45" max="45" width="11.140625" style="11" bestFit="1" customWidth="1"/>
    <col min="46" max="46" width="14.140625" style="11" bestFit="1" customWidth="1"/>
    <col min="47" max="47" width="44.28515625" style="11" bestFit="1" customWidth="1"/>
    <col min="48" max="48" width="38.7109375" style="11" bestFit="1" customWidth="1"/>
    <col min="49" max="49" width="34.28515625" style="11" bestFit="1" customWidth="1"/>
    <col min="50" max="50" width="47.7109375" style="11" bestFit="1" customWidth="1"/>
    <col min="51" max="51" width="42.140625" style="11" bestFit="1" customWidth="1"/>
    <col min="52" max="52" width="34.7109375" style="11" bestFit="1" customWidth="1"/>
    <col min="53" max="53" width="33.140625" style="11" bestFit="1" customWidth="1"/>
    <col min="54" max="54" width="44.140625" style="11" bestFit="1" customWidth="1"/>
    <col min="55" max="55" width="39" style="11" bestFit="1" customWidth="1"/>
    <col min="56" max="56" width="36" style="11" bestFit="1" customWidth="1"/>
    <col min="57" max="57" width="48.7109375" style="11" bestFit="1" customWidth="1"/>
    <col min="58" max="58" width="35.42578125" style="11" bestFit="1" customWidth="1"/>
    <col min="59" max="59" width="52.5703125" style="11" bestFit="1" customWidth="1"/>
    <col min="60" max="60" width="42.28515625" style="11" bestFit="1" customWidth="1"/>
    <col min="61" max="61" width="48.140625" style="11" bestFit="1" customWidth="1"/>
    <col min="62" max="62" width="54.7109375" style="11" bestFit="1" customWidth="1"/>
    <col min="63" max="63" width="36.5703125" style="11" bestFit="1" customWidth="1"/>
    <col min="64" max="64" width="45.28515625" style="11" bestFit="1" customWidth="1"/>
    <col min="65" max="65" width="49.7109375" style="11" bestFit="1" customWidth="1"/>
    <col min="66" max="66" width="27.85546875" style="11" bestFit="1" customWidth="1"/>
    <col min="67" max="67" width="38.28515625" style="11" bestFit="1" customWidth="1"/>
    <col min="68" max="68" width="29.140625" style="11" bestFit="1" customWidth="1"/>
    <col min="69" max="69" width="35.28515625" style="11" bestFit="1" customWidth="1"/>
    <col min="70" max="70" width="40.7109375" style="11" bestFit="1" customWidth="1"/>
    <col min="71" max="71" width="39.28515625" style="11" bestFit="1" customWidth="1"/>
    <col min="72" max="72" width="39.7109375" style="11" bestFit="1" customWidth="1"/>
    <col min="73" max="73" width="43.42578125" style="11" bestFit="1" customWidth="1"/>
    <col min="74" max="74" width="30.5703125" style="11" bestFit="1" customWidth="1"/>
    <col min="75" max="75" width="48.28515625" style="11" bestFit="1" customWidth="1"/>
    <col min="76" max="76" width="44" style="11" bestFit="1" customWidth="1"/>
    <col min="77" max="77" width="29.5703125" style="11" bestFit="1" customWidth="1"/>
    <col min="78" max="78" width="43.140625" style="11" bestFit="1" customWidth="1"/>
    <col min="79" max="79" width="51.28515625" style="11" bestFit="1" customWidth="1"/>
    <col min="80" max="80" width="48.28515625" style="11" bestFit="1" customWidth="1"/>
    <col min="81" max="81" width="35.140625" style="11" bestFit="1" customWidth="1"/>
    <col min="82" max="82" width="42" style="11" bestFit="1" customWidth="1"/>
    <col min="83" max="83" width="45.5703125" style="11" bestFit="1" customWidth="1"/>
    <col min="84" max="84" width="49.42578125" style="11" bestFit="1" customWidth="1"/>
    <col min="85" max="85" width="42" style="11" bestFit="1" customWidth="1"/>
    <col min="86" max="86" width="40.42578125" style="11" bestFit="1" customWidth="1"/>
    <col min="87" max="87" width="43.7109375" style="11" bestFit="1" customWidth="1"/>
    <col min="88" max="88" width="40.5703125" style="11" bestFit="1" customWidth="1"/>
    <col min="89" max="89" width="39.28515625" style="11" bestFit="1" customWidth="1"/>
    <col min="90" max="90" width="46.85546875" style="11" bestFit="1" customWidth="1"/>
    <col min="91" max="91" width="41.28515625" style="11" bestFit="1" customWidth="1"/>
    <col min="92" max="92" width="37.5703125" style="11" bestFit="1" customWidth="1"/>
    <col min="93" max="93" width="42.5703125" style="11" bestFit="1" customWidth="1"/>
    <col min="94" max="94" width="39.140625" style="11" bestFit="1" customWidth="1"/>
    <col min="95" max="95" width="44.140625" style="11" bestFit="1" customWidth="1"/>
    <col min="96" max="96" width="50" style="11" bestFit="1" customWidth="1"/>
    <col min="97" max="97" width="52.140625" style="11" bestFit="1" customWidth="1"/>
    <col min="98" max="98" width="54.28515625" style="11" bestFit="1" customWidth="1"/>
    <col min="99" max="99" width="53.28515625" style="11" bestFit="1" customWidth="1"/>
    <col min="100" max="100" width="36.28515625" style="11" bestFit="1" customWidth="1"/>
    <col min="101" max="101" width="52.7109375" style="11" bestFit="1" customWidth="1"/>
    <col min="102" max="102" width="52.28515625" style="11" bestFit="1" customWidth="1"/>
    <col min="103" max="103" width="50.7109375" style="11" bestFit="1" customWidth="1"/>
    <col min="104" max="104" width="51.85546875" style="11" bestFit="1" customWidth="1"/>
    <col min="105" max="105" width="49.140625" style="11" bestFit="1" customWidth="1"/>
    <col min="106" max="106" width="41.28515625" style="11" bestFit="1" customWidth="1"/>
    <col min="107" max="107" width="48.7109375" style="11" bestFit="1" customWidth="1"/>
    <col min="108" max="108" width="50.7109375" style="11" bestFit="1" customWidth="1"/>
    <col min="109" max="109" width="44" style="11" bestFit="1" customWidth="1"/>
    <col min="110" max="111" width="42.28515625" style="11" bestFit="1" customWidth="1"/>
    <col min="112" max="112" width="62.28515625" style="11" bestFit="1" customWidth="1"/>
    <col min="113" max="113" width="33.7109375" style="11" bestFit="1" customWidth="1"/>
    <col min="114" max="114" width="28.28515625" style="11" bestFit="1" customWidth="1"/>
    <col min="115" max="115" width="42.5703125" style="11" bestFit="1" customWidth="1"/>
    <col min="116" max="116" width="50.85546875" style="11" bestFit="1" customWidth="1"/>
    <col min="117" max="117" width="53.5703125" style="11" bestFit="1" customWidth="1"/>
    <col min="118" max="118" width="46.140625" style="11" bestFit="1" customWidth="1"/>
    <col min="119" max="119" width="53.7109375" style="11" bestFit="1" customWidth="1"/>
    <col min="120" max="120" width="49" style="11" bestFit="1" customWidth="1"/>
    <col min="121" max="121" width="36.140625" style="11" bestFit="1" customWidth="1"/>
    <col min="122" max="122" width="37.85546875" style="11" bestFit="1" customWidth="1"/>
    <col min="123" max="123" width="39.140625" style="11" bestFit="1" customWidth="1"/>
    <col min="124" max="124" width="37.28515625" style="11" bestFit="1" customWidth="1"/>
    <col min="125" max="125" width="59" style="11" bestFit="1" customWidth="1"/>
    <col min="126" max="126" width="27.28515625" style="11" bestFit="1" customWidth="1"/>
    <col min="127" max="127" width="42.42578125" style="11" bestFit="1" customWidth="1"/>
    <col min="128" max="128" width="42.7109375" style="11" bestFit="1" customWidth="1"/>
    <col min="129" max="129" width="52.28515625" style="11" bestFit="1" customWidth="1"/>
    <col min="130" max="130" width="37.42578125" style="11" bestFit="1" customWidth="1"/>
    <col min="131" max="131" width="39.5703125" style="11" bestFit="1" customWidth="1"/>
    <col min="132" max="132" width="36.5703125" style="11" bestFit="1" customWidth="1"/>
    <col min="133" max="133" width="14.140625" style="11" bestFit="1" customWidth="1"/>
    <col min="134" max="16384" width="9.140625" style="11"/>
  </cols>
  <sheetData>
    <row r="1" spans="1:13" x14ac:dyDescent="0.25">
      <c r="A1" s="6" t="s">
        <v>1190</v>
      </c>
      <c r="C1" s="6" t="s">
        <v>1190</v>
      </c>
      <c r="D1"/>
      <c r="E1"/>
      <c r="F1"/>
      <c r="G1"/>
      <c r="H1"/>
      <c r="I1"/>
      <c r="J1"/>
      <c r="K1"/>
      <c r="L1"/>
      <c r="M1"/>
    </row>
    <row r="2" spans="1:13" x14ac:dyDescent="0.25">
      <c r="A2" s="11" t="s">
        <v>1235</v>
      </c>
      <c r="C2" s="11" t="s">
        <v>1235</v>
      </c>
      <c r="D2" s="8">
        <f t="shared" ref="D2:D10" si="0">SUMIFS(D$21:D$47,$A$21:$A$47,A2)</f>
        <v>253136.63999999998</v>
      </c>
      <c r="E2" s="8">
        <f t="shared" ref="E2:L10" si="1">SUMIFS(E$21:E$47,$A$21:$A$47,$A2)</f>
        <v>868787.73</v>
      </c>
      <c r="F2" s="8">
        <f t="shared" si="1"/>
        <v>1062168.2399999998</v>
      </c>
      <c r="G2" s="8">
        <f t="shared" si="1"/>
        <v>1344419.8599999999</v>
      </c>
      <c r="H2" s="8">
        <f t="shared" si="1"/>
        <v>1791894.7699999993</v>
      </c>
      <c r="I2" s="8">
        <f t="shared" si="1"/>
        <v>360297.94999999995</v>
      </c>
      <c r="J2" s="8">
        <f t="shared" si="1"/>
        <v>716626.1399999999</v>
      </c>
      <c r="K2" s="8">
        <f t="shared" si="1"/>
        <v>911429.06</v>
      </c>
      <c r="L2" s="8">
        <f t="shared" si="1"/>
        <v>432660.35000000003</v>
      </c>
      <c r="M2" s="8">
        <f>SUM(D2:L2)</f>
        <v>7741420.7399999984</v>
      </c>
    </row>
    <row r="3" spans="1:13" x14ac:dyDescent="0.25">
      <c r="A3" s="11" t="s">
        <v>1150</v>
      </c>
      <c r="C3" s="11" t="s">
        <v>1150</v>
      </c>
      <c r="D3" s="8">
        <f t="shared" si="0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8">
        <f t="shared" si="1"/>
        <v>0</v>
      </c>
      <c r="I3" s="8">
        <f t="shared" si="1"/>
        <v>0</v>
      </c>
      <c r="J3" s="8">
        <f t="shared" si="1"/>
        <v>0</v>
      </c>
      <c r="K3" s="8">
        <f t="shared" si="1"/>
        <v>0</v>
      </c>
      <c r="L3" s="8">
        <f t="shared" si="1"/>
        <v>0</v>
      </c>
      <c r="M3" s="8">
        <f t="shared" ref="M3:M10" si="2">SUM(D3:L3)</f>
        <v>0</v>
      </c>
    </row>
    <row r="4" spans="1:13" x14ac:dyDescent="0.25">
      <c r="A4" s="11" t="s">
        <v>1236</v>
      </c>
      <c r="C4" s="11" t="s">
        <v>1236</v>
      </c>
      <c r="D4" s="8">
        <f t="shared" si="0"/>
        <v>0</v>
      </c>
      <c r="E4" s="8">
        <f t="shared" si="1"/>
        <v>0</v>
      </c>
      <c r="F4" s="8">
        <f t="shared" si="1"/>
        <v>0</v>
      </c>
      <c r="G4" s="8">
        <f t="shared" si="1"/>
        <v>0</v>
      </c>
      <c r="H4" s="8">
        <f t="shared" si="1"/>
        <v>0</v>
      </c>
      <c r="I4" s="8">
        <f t="shared" si="1"/>
        <v>0</v>
      </c>
      <c r="J4" s="8">
        <f t="shared" si="1"/>
        <v>0</v>
      </c>
      <c r="K4" s="8">
        <f t="shared" si="1"/>
        <v>0</v>
      </c>
      <c r="L4" s="8">
        <f t="shared" si="1"/>
        <v>0</v>
      </c>
      <c r="M4" s="8">
        <f t="shared" si="2"/>
        <v>0</v>
      </c>
    </row>
    <row r="5" spans="1:13" x14ac:dyDescent="0.25">
      <c r="A5" s="11" t="s">
        <v>1234</v>
      </c>
      <c r="C5" s="11" t="s">
        <v>1234</v>
      </c>
      <c r="D5" s="8">
        <f t="shared" si="0"/>
        <v>0</v>
      </c>
      <c r="E5" s="8">
        <f t="shared" si="1"/>
        <v>0</v>
      </c>
      <c r="F5" s="8">
        <f t="shared" si="1"/>
        <v>2640</v>
      </c>
      <c r="G5" s="8">
        <f t="shared" si="1"/>
        <v>2780</v>
      </c>
      <c r="H5" s="8">
        <f t="shared" si="1"/>
        <v>4500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2"/>
        <v>9920</v>
      </c>
    </row>
    <row r="6" spans="1:13" x14ac:dyDescent="0.25">
      <c r="A6" s="11" t="s">
        <v>1189</v>
      </c>
      <c r="C6" s="11" t="s">
        <v>1189</v>
      </c>
      <c r="D6" s="8">
        <f t="shared" si="0"/>
        <v>72127.61</v>
      </c>
      <c r="E6" s="8">
        <f t="shared" si="1"/>
        <v>566458.38</v>
      </c>
      <c r="F6" s="8">
        <f t="shared" si="1"/>
        <v>843309.40999999992</v>
      </c>
      <c r="G6" s="8">
        <f t="shared" si="1"/>
        <v>247992.80999999997</v>
      </c>
      <c r="H6" s="8">
        <f t="shared" si="1"/>
        <v>116726.06999999999</v>
      </c>
      <c r="I6" s="8">
        <f t="shared" si="1"/>
        <v>757046.75000000012</v>
      </c>
      <c r="J6" s="8">
        <f t="shared" si="1"/>
        <v>354895.79</v>
      </c>
      <c r="K6" s="8">
        <f t="shared" si="1"/>
        <v>374835</v>
      </c>
      <c r="L6" s="8">
        <f t="shared" si="1"/>
        <v>311657.18</v>
      </c>
      <c r="M6" s="8">
        <f t="shared" si="2"/>
        <v>3645049.0000000005</v>
      </c>
    </row>
    <row r="7" spans="1:13" x14ac:dyDescent="0.25">
      <c r="A7" s="11" t="s">
        <v>1233</v>
      </c>
      <c r="C7" s="11" t="s">
        <v>1233</v>
      </c>
      <c r="D7" s="8">
        <f t="shared" si="0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  <c r="H7" s="8">
        <f t="shared" si="1"/>
        <v>24836.54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36958.89</v>
      </c>
      <c r="M7" s="8">
        <f t="shared" si="2"/>
        <v>61795.43</v>
      </c>
    </row>
    <row r="8" spans="1:13" x14ac:dyDescent="0.25">
      <c r="A8" s="11" t="s">
        <v>1232</v>
      </c>
      <c r="C8" s="11" t="s">
        <v>1232</v>
      </c>
      <c r="D8" s="8">
        <f t="shared" si="0"/>
        <v>93776.23</v>
      </c>
      <c r="E8" s="8">
        <f t="shared" si="1"/>
        <v>67006.37</v>
      </c>
      <c r="F8" s="8">
        <f t="shared" si="1"/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8.94</v>
      </c>
      <c r="K8" s="8">
        <f t="shared" si="1"/>
        <v>0</v>
      </c>
      <c r="L8" s="8">
        <f t="shared" si="1"/>
        <v>0</v>
      </c>
      <c r="M8" s="8">
        <f t="shared" si="2"/>
        <v>160791.53999999998</v>
      </c>
    </row>
    <row r="9" spans="1:13" x14ac:dyDescent="0.25">
      <c r="A9" s="11" t="s">
        <v>1184</v>
      </c>
      <c r="C9" s="11" t="s">
        <v>1184</v>
      </c>
      <c r="D9" s="8">
        <f t="shared" si="0"/>
        <v>0</v>
      </c>
      <c r="E9" s="8">
        <f t="shared" si="1"/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2"/>
        <v>0</v>
      </c>
    </row>
    <row r="10" spans="1:13" x14ac:dyDescent="0.25">
      <c r="A10" s="11" t="s">
        <v>1185</v>
      </c>
      <c r="C10" s="11" t="s">
        <v>1185</v>
      </c>
      <c r="D10" s="8">
        <f t="shared" si="0"/>
        <v>-1722</v>
      </c>
      <c r="E10" s="8">
        <f t="shared" si="1"/>
        <v>3057.48</v>
      </c>
      <c r="F10" s="8">
        <f t="shared" si="1"/>
        <v>0</v>
      </c>
      <c r="G10" s="8">
        <f t="shared" si="1"/>
        <v>0</v>
      </c>
      <c r="H10" s="8">
        <f t="shared" si="1"/>
        <v>26178.140000000003</v>
      </c>
      <c r="I10" s="8">
        <f t="shared" si="1"/>
        <v>0</v>
      </c>
      <c r="J10" s="8">
        <f t="shared" si="1"/>
        <v>54.86</v>
      </c>
      <c r="K10" s="8">
        <f t="shared" si="1"/>
        <v>0</v>
      </c>
      <c r="L10" s="8">
        <f t="shared" si="1"/>
        <v>36958.89</v>
      </c>
      <c r="M10" s="8">
        <f t="shared" si="2"/>
        <v>64527.37</v>
      </c>
    </row>
    <row r="11" spans="1:13" ht="15.75" thickBot="1" x14ac:dyDescent="0.3">
      <c r="A11" s="11" t="s">
        <v>1193</v>
      </c>
      <c r="C11" s="11" t="s">
        <v>1193</v>
      </c>
      <c r="D11" s="60">
        <f>SUM(D2:D10)</f>
        <v>417318.48</v>
      </c>
      <c r="E11" s="60">
        <f t="shared" ref="E11:M11" si="3">SUM(E2:E10)</f>
        <v>1505309.96</v>
      </c>
      <c r="F11" s="60">
        <f t="shared" si="3"/>
        <v>1908117.6499999997</v>
      </c>
      <c r="G11" s="60">
        <f t="shared" si="3"/>
        <v>1595192.67</v>
      </c>
      <c r="H11" s="60">
        <f t="shared" si="3"/>
        <v>1964135.5199999993</v>
      </c>
      <c r="I11" s="60">
        <f t="shared" si="3"/>
        <v>1117344.7000000002</v>
      </c>
      <c r="J11" s="60">
        <f t="shared" si="3"/>
        <v>1071585.73</v>
      </c>
      <c r="K11" s="60">
        <f t="shared" si="3"/>
        <v>1286264.06</v>
      </c>
      <c r="L11" s="60">
        <f t="shared" si="3"/>
        <v>818235.31</v>
      </c>
      <c r="M11" s="60">
        <f t="shared" si="3"/>
        <v>11683504.079999996</v>
      </c>
    </row>
    <row r="12" spans="1:13" ht="15.75" thickTop="1" x14ac:dyDescent="0.25">
      <c r="C12"/>
      <c r="D12"/>
      <c r="E12"/>
      <c r="F12"/>
      <c r="G12"/>
      <c r="H12"/>
      <c r="I12"/>
      <c r="J12"/>
      <c r="K12"/>
      <c r="L12"/>
      <c r="M12"/>
    </row>
    <row r="13" spans="1:13" x14ac:dyDescent="0.25"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C14" s="9" t="s">
        <v>1</v>
      </c>
      <c r="D14" s="10" t="s" vm="9">
        <v>483</v>
      </c>
    </row>
    <row r="15" spans="1:13" x14ac:dyDescent="0.25">
      <c r="C15" s="9" t="s">
        <v>2</v>
      </c>
      <c r="D15" s="11" t="s" vm="1">
        <v>3</v>
      </c>
    </row>
    <row r="16" spans="1:13" x14ac:dyDescent="0.25">
      <c r="C16" s="9" t="s">
        <v>4</v>
      </c>
      <c r="D16" s="11" t="s" vm="2">
        <v>5</v>
      </c>
    </row>
    <row r="18" spans="1:13" x14ac:dyDescent="0.25">
      <c r="C18" s="9" t="s">
        <v>8</v>
      </c>
      <c r="D18" s="12" t="s">
        <v>742</v>
      </c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7.75" customHeight="1" x14ac:dyDescent="0.25">
      <c r="C19" s="9" t="s">
        <v>1183</v>
      </c>
      <c r="D19" s="21" t="s">
        <v>17</v>
      </c>
      <c r="E19" s="21" t="s">
        <v>16</v>
      </c>
      <c r="F19" s="21" t="s">
        <v>15</v>
      </c>
      <c r="G19" s="21" t="s">
        <v>14</v>
      </c>
      <c r="H19" s="21" t="s">
        <v>13</v>
      </c>
      <c r="I19" s="21" t="s">
        <v>12</v>
      </c>
      <c r="J19" s="21" t="s">
        <v>11</v>
      </c>
      <c r="K19" s="21" t="s">
        <v>10</v>
      </c>
      <c r="L19" s="21" t="s">
        <v>0</v>
      </c>
      <c r="M19" s="21" t="s">
        <v>9</v>
      </c>
    </row>
    <row r="20" spans="1:13" x14ac:dyDescent="0.25">
      <c r="C20" s="14"/>
      <c r="D20" s="45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3"/>
      <c r="L20" s="43"/>
      <c r="M20" s="44">
        <v>0</v>
      </c>
    </row>
    <row r="21" spans="1:13" x14ac:dyDescent="0.25">
      <c r="A21" s="11" t="s">
        <v>1235</v>
      </c>
      <c r="C21" s="14" t="s">
        <v>1161</v>
      </c>
      <c r="D21" s="33">
        <v>1995.06</v>
      </c>
      <c r="E21" s="34"/>
      <c r="F21" s="34"/>
      <c r="G21" s="34"/>
      <c r="H21" s="33">
        <v>861425.19999999949</v>
      </c>
      <c r="I21" s="33">
        <v>-423001.59000000008</v>
      </c>
      <c r="J21" s="33">
        <v>-79855.669999999984</v>
      </c>
      <c r="K21" s="33">
        <v>86341.18</v>
      </c>
      <c r="L21" s="33">
        <v>-81094.910000000018</v>
      </c>
      <c r="M21" s="33">
        <v>365809.26999999938</v>
      </c>
    </row>
    <row r="22" spans="1:13" x14ac:dyDescent="0.25">
      <c r="A22" s="11" t="s">
        <v>1234</v>
      </c>
      <c r="C22" s="14" t="s">
        <v>1200</v>
      </c>
      <c r="D22" s="45">
        <v>0</v>
      </c>
      <c r="E22" s="42">
        <v>0</v>
      </c>
      <c r="F22" s="42">
        <v>2640</v>
      </c>
      <c r="G22" s="42">
        <v>2780</v>
      </c>
      <c r="H22" s="42">
        <v>4500</v>
      </c>
      <c r="I22" s="43"/>
      <c r="J22" s="43"/>
      <c r="K22" s="43"/>
      <c r="L22" s="43"/>
      <c r="M22" s="44">
        <v>9920</v>
      </c>
    </row>
    <row r="23" spans="1:13" x14ac:dyDescent="0.25">
      <c r="A23" s="11" t="s">
        <v>1235</v>
      </c>
      <c r="C23" s="14" t="s">
        <v>1164</v>
      </c>
      <c r="D23" s="33">
        <v>187135.8</v>
      </c>
      <c r="E23" s="33">
        <v>871506.73</v>
      </c>
      <c r="F23" s="33">
        <v>1050361.2099999997</v>
      </c>
      <c r="G23" s="33">
        <v>1350727.5699999998</v>
      </c>
      <c r="H23" s="33">
        <v>956770.37</v>
      </c>
      <c r="I23" s="33">
        <v>783299.54</v>
      </c>
      <c r="J23" s="33">
        <v>796481.80999999994</v>
      </c>
      <c r="K23" s="33">
        <v>825087.88000000012</v>
      </c>
      <c r="L23" s="33">
        <v>512754.26000000007</v>
      </c>
      <c r="M23" s="33">
        <v>7334125.169999999</v>
      </c>
    </row>
    <row r="24" spans="1:13" x14ac:dyDescent="0.25">
      <c r="A24" s="11" t="s">
        <v>1235</v>
      </c>
      <c r="C24" s="14" t="s">
        <v>1165</v>
      </c>
      <c r="D24" s="34"/>
      <c r="E24" s="33">
        <v>-2719</v>
      </c>
      <c r="F24" s="33">
        <v>11807.029999999999</v>
      </c>
      <c r="G24" s="33">
        <v>-6307.71</v>
      </c>
      <c r="H24" s="33">
        <v>-26300.799999999999</v>
      </c>
      <c r="I24" s="34"/>
      <c r="J24" s="34"/>
      <c r="K24" s="34"/>
      <c r="L24" s="34"/>
      <c r="M24" s="33">
        <v>-23520.48</v>
      </c>
    </row>
    <row r="25" spans="1:13" x14ac:dyDescent="0.25">
      <c r="A25" s="11" t="s">
        <v>1185</v>
      </c>
      <c r="C25" s="14" t="s">
        <v>1167</v>
      </c>
      <c r="D25" s="33">
        <v>-1722</v>
      </c>
      <c r="E25" s="33">
        <v>3057.48</v>
      </c>
      <c r="F25" s="33">
        <v>0</v>
      </c>
      <c r="G25" s="34"/>
      <c r="H25" s="33">
        <v>26178.140000000003</v>
      </c>
      <c r="I25" s="33">
        <v>0</v>
      </c>
      <c r="J25" s="33">
        <v>54.86</v>
      </c>
      <c r="K25" s="34"/>
      <c r="L25" s="33">
        <v>36958.89</v>
      </c>
      <c r="M25" s="33">
        <v>64527.37</v>
      </c>
    </row>
    <row r="26" spans="1:13" x14ac:dyDescent="0.25">
      <c r="A26" s="11" t="s">
        <v>1189</v>
      </c>
      <c r="C26" s="14" t="s">
        <v>1168</v>
      </c>
      <c r="D26" s="33">
        <v>36077.130000000005</v>
      </c>
      <c r="E26" s="33">
        <v>105463.38</v>
      </c>
      <c r="F26" s="33">
        <v>261385.22</v>
      </c>
      <c r="G26" s="33">
        <v>241495.99999999997</v>
      </c>
      <c r="H26" s="33">
        <v>116726.06999999999</v>
      </c>
      <c r="I26" s="33">
        <v>753546.75000000012</v>
      </c>
      <c r="J26" s="33">
        <v>288395.78999999998</v>
      </c>
      <c r="K26" s="33">
        <v>361193.46</v>
      </c>
      <c r="L26" s="33">
        <v>208058.08000000002</v>
      </c>
      <c r="M26" s="33">
        <v>2372341.8800000004</v>
      </c>
    </row>
    <row r="27" spans="1:13" x14ac:dyDescent="0.25">
      <c r="A27" s="11" t="s">
        <v>1189</v>
      </c>
      <c r="C27" s="14" t="s">
        <v>1212</v>
      </c>
      <c r="D27" s="41"/>
      <c r="E27" s="43"/>
      <c r="F27" s="43"/>
      <c r="G27" s="43"/>
      <c r="H27" s="43"/>
      <c r="I27" s="43"/>
      <c r="J27" s="43"/>
      <c r="K27" s="43"/>
      <c r="L27" s="42">
        <v>57186.28</v>
      </c>
      <c r="M27" s="44">
        <v>57186.28</v>
      </c>
    </row>
    <row r="28" spans="1:13" x14ac:dyDescent="0.25">
      <c r="A28" s="11" t="s">
        <v>1189</v>
      </c>
      <c r="C28" s="14" t="s">
        <v>1170</v>
      </c>
      <c r="D28" s="34"/>
      <c r="E28" s="33">
        <v>272775</v>
      </c>
      <c r="F28" s="33">
        <v>577225</v>
      </c>
      <c r="G28" s="34"/>
      <c r="H28" s="34"/>
      <c r="I28" s="34"/>
      <c r="J28" s="34"/>
      <c r="K28" s="33">
        <v>13641.54</v>
      </c>
      <c r="L28" s="33">
        <v>46412.820000000007</v>
      </c>
      <c r="M28" s="33">
        <v>910054.36</v>
      </c>
    </row>
    <row r="29" spans="1:13" x14ac:dyDescent="0.25">
      <c r="A29" s="11" t="s">
        <v>1235</v>
      </c>
      <c r="C29" s="14" t="s">
        <v>1219</v>
      </c>
      <c r="D29" s="45">
        <v>64005.78</v>
      </c>
      <c r="E29" s="43"/>
      <c r="F29" s="43"/>
      <c r="G29" s="43"/>
      <c r="H29" s="43"/>
      <c r="I29" s="43"/>
      <c r="J29" s="42">
        <v>0</v>
      </c>
      <c r="K29" s="43"/>
      <c r="L29" s="42">
        <v>1001</v>
      </c>
      <c r="M29" s="44">
        <v>65006.78</v>
      </c>
    </row>
    <row r="30" spans="1:13" x14ac:dyDescent="0.25">
      <c r="A30" s="11" t="s">
        <v>1233</v>
      </c>
      <c r="C30" s="14" t="s">
        <v>1222</v>
      </c>
      <c r="D30" s="41"/>
      <c r="E30" s="43"/>
      <c r="F30" s="43"/>
      <c r="G30" s="43"/>
      <c r="H30" s="42">
        <v>24836.54</v>
      </c>
      <c r="I30" s="42">
        <v>0</v>
      </c>
      <c r="J30" s="43"/>
      <c r="K30" s="43"/>
      <c r="L30" s="42">
        <v>36958.89</v>
      </c>
      <c r="M30" s="44">
        <v>61795.43</v>
      </c>
    </row>
    <row r="31" spans="1:13" x14ac:dyDescent="0.25">
      <c r="A31" s="11" t="s">
        <v>1232</v>
      </c>
      <c r="C31" s="14" t="s">
        <v>1173</v>
      </c>
      <c r="D31" s="33">
        <v>93776.23</v>
      </c>
      <c r="E31" s="33">
        <v>67006.37</v>
      </c>
      <c r="F31" s="33">
        <v>0</v>
      </c>
      <c r="G31" s="34"/>
      <c r="H31" s="34"/>
      <c r="I31" s="34"/>
      <c r="J31" s="33">
        <v>8.94</v>
      </c>
      <c r="K31" s="34"/>
      <c r="L31" s="34"/>
      <c r="M31" s="33">
        <v>160791.53999999998</v>
      </c>
    </row>
    <row r="32" spans="1:13" x14ac:dyDescent="0.25">
      <c r="A32" s="11" t="s">
        <v>1189</v>
      </c>
      <c r="C32" s="14" t="s">
        <v>1174</v>
      </c>
      <c r="D32" s="34"/>
      <c r="E32" s="33">
        <v>2716.48</v>
      </c>
      <c r="F32" s="34"/>
      <c r="G32" s="34"/>
      <c r="H32" s="34"/>
      <c r="I32" s="34"/>
      <c r="J32" s="34"/>
      <c r="K32" s="34"/>
      <c r="L32" s="34"/>
      <c r="M32" s="33">
        <v>2716.48</v>
      </c>
    </row>
    <row r="33" spans="1:13" x14ac:dyDescent="0.25">
      <c r="A33" s="11" t="s">
        <v>1189</v>
      </c>
      <c r="C33" s="14" t="s">
        <v>1176</v>
      </c>
      <c r="D33" s="33">
        <v>36050.479999999996</v>
      </c>
      <c r="E33" s="33">
        <v>185503.52</v>
      </c>
      <c r="F33" s="33">
        <v>4699.1900000000005</v>
      </c>
      <c r="G33" s="33">
        <v>6496.8099999999995</v>
      </c>
      <c r="H33" s="34"/>
      <c r="I33" s="34"/>
      <c r="J33" s="34"/>
      <c r="K33" s="34"/>
      <c r="L33" s="34"/>
      <c r="M33" s="33">
        <v>232750</v>
      </c>
    </row>
    <row r="34" spans="1:13" x14ac:dyDescent="0.25">
      <c r="A34" s="11" t="s">
        <v>1189</v>
      </c>
      <c r="C34" s="14" t="s">
        <v>1180</v>
      </c>
      <c r="D34" s="34"/>
      <c r="E34" s="34"/>
      <c r="F34" s="34"/>
      <c r="G34" s="34"/>
      <c r="H34" s="34"/>
      <c r="I34" s="33">
        <v>2.8421709430404007E-14</v>
      </c>
      <c r="J34" s="34"/>
      <c r="K34" s="34"/>
      <c r="L34" s="34"/>
      <c r="M34" s="33">
        <v>2.8421709430404007E-14</v>
      </c>
    </row>
    <row r="35" spans="1:13" x14ac:dyDescent="0.25">
      <c r="A35" s="11" t="s">
        <v>1189</v>
      </c>
      <c r="C35" s="14" t="s">
        <v>1181</v>
      </c>
      <c r="D35" s="34"/>
      <c r="E35" s="34"/>
      <c r="F35" s="34"/>
      <c r="G35" s="34"/>
      <c r="H35" s="34"/>
      <c r="I35" s="33">
        <v>3500</v>
      </c>
      <c r="J35" s="33">
        <v>66500</v>
      </c>
      <c r="K35" s="34"/>
      <c r="L35" s="34"/>
      <c r="M35" s="33">
        <v>70000</v>
      </c>
    </row>
    <row r="36" spans="1:13" x14ac:dyDescent="0.25">
      <c r="C36" s="14" t="s">
        <v>9</v>
      </c>
      <c r="D36" s="54">
        <v>417318.48</v>
      </c>
      <c r="E36" s="55">
        <v>1505309.96</v>
      </c>
      <c r="F36" s="55">
        <v>1908117.6499999997</v>
      </c>
      <c r="G36" s="55">
        <v>1595192.67</v>
      </c>
      <c r="H36" s="55">
        <v>1964135.5199999993</v>
      </c>
      <c r="I36" s="55">
        <v>1117344.7000000002</v>
      </c>
      <c r="J36" s="55">
        <v>1071585.7299999997</v>
      </c>
      <c r="K36" s="55">
        <v>1286264.06</v>
      </c>
      <c r="L36" s="55">
        <v>818235.31</v>
      </c>
      <c r="M36" s="56">
        <v>11683504.080000002</v>
      </c>
    </row>
    <row r="37" spans="1:13" x14ac:dyDescent="0.25">
      <c r="C37"/>
      <c r="D37"/>
      <c r="E37"/>
      <c r="F37"/>
      <c r="G37"/>
      <c r="H37"/>
      <c r="I37"/>
      <c r="J37"/>
      <c r="K37"/>
      <c r="L37"/>
      <c r="M37"/>
    </row>
    <row r="38" spans="1:13" x14ac:dyDescent="0.25">
      <c r="C38"/>
      <c r="D38"/>
      <c r="E38"/>
      <c r="F38"/>
      <c r="G38"/>
      <c r="H38"/>
      <c r="I38"/>
      <c r="J38"/>
      <c r="K38"/>
      <c r="L38"/>
      <c r="M38"/>
    </row>
    <row r="39" spans="1:13" x14ac:dyDescent="0.25">
      <c r="C39"/>
      <c r="D39"/>
      <c r="E39"/>
      <c r="F39"/>
      <c r="G39"/>
      <c r="H39"/>
      <c r="I39"/>
      <c r="J39"/>
      <c r="K39"/>
      <c r="L39"/>
      <c r="M39"/>
    </row>
    <row r="40" spans="1:13" x14ac:dyDescent="0.25"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C47"/>
      <c r="D47"/>
      <c r="E47"/>
      <c r="F47"/>
      <c r="G47"/>
      <c r="H47"/>
      <c r="I47"/>
      <c r="J47"/>
      <c r="K47"/>
      <c r="L47"/>
      <c r="M47"/>
    </row>
    <row r="48" spans="1:13" x14ac:dyDescent="0.25">
      <c r="C48"/>
      <c r="D48"/>
      <c r="E48"/>
      <c r="F48"/>
      <c r="G48"/>
      <c r="H48"/>
      <c r="I48"/>
      <c r="J48"/>
      <c r="K48"/>
      <c r="L48"/>
      <c r="M48"/>
    </row>
    <row r="49" spans="3:13" x14ac:dyDescent="0.25">
      <c r="C49"/>
      <c r="D49"/>
      <c r="E49"/>
      <c r="F49"/>
      <c r="G49"/>
      <c r="H49"/>
      <c r="I49"/>
      <c r="J49"/>
      <c r="K49"/>
      <c r="L49"/>
      <c r="M49"/>
    </row>
    <row r="50" spans="3:13" x14ac:dyDescent="0.25">
      <c r="C50"/>
      <c r="D50"/>
      <c r="E50"/>
      <c r="F50"/>
      <c r="G50"/>
      <c r="H50"/>
      <c r="I50"/>
      <c r="J50"/>
      <c r="K50"/>
      <c r="L50"/>
      <c r="M50"/>
    </row>
    <row r="51" spans="3:13" x14ac:dyDescent="0.25">
      <c r="C51"/>
      <c r="D51"/>
      <c r="E51"/>
      <c r="F51"/>
      <c r="G51"/>
      <c r="H51"/>
      <c r="I51"/>
      <c r="J51"/>
      <c r="K51"/>
      <c r="L51"/>
      <c r="M51"/>
    </row>
    <row r="52" spans="3:13" x14ac:dyDescent="0.25">
      <c r="C52"/>
      <c r="D52"/>
      <c r="E52"/>
      <c r="F52"/>
      <c r="G52"/>
      <c r="H52"/>
      <c r="I52"/>
      <c r="J52"/>
      <c r="K52"/>
      <c r="L52"/>
      <c r="M52"/>
    </row>
    <row r="53" spans="3:13" x14ac:dyDescent="0.25">
      <c r="C53"/>
      <c r="D53"/>
      <c r="E53"/>
      <c r="F53"/>
      <c r="G53"/>
      <c r="H53"/>
      <c r="I53"/>
      <c r="J53"/>
      <c r="K53"/>
      <c r="L53"/>
      <c r="M53"/>
    </row>
    <row r="54" spans="3:13" x14ac:dyDescent="0.25">
      <c r="C54"/>
      <c r="D54"/>
      <c r="E54"/>
      <c r="F54"/>
      <c r="G54"/>
      <c r="H54"/>
      <c r="I54"/>
      <c r="J54"/>
      <c r="K54"/>
      <c r="L54"/>
      <c r="M54"/>
    </row>
    <row r="55" spans="3:13" x14ac:dyDescent="0.25">
      <c r="C55"/>
      <c r="D55"/>
      <c r="E55"/>
      <c r="F55"/>
      <c r="G55"/>
      <c r="H55"/>
      <c r="I55"/>
      <c r="J55"/>
      <c r="K55"/>
      <c r="L55"/>
      <c r="M55"/>
    </row>
    <row r="56" spans="3:13" x14ac:dyDescent="0.25">
      <c r="C56"/>
      <c r="D56"/>
      <c r="E56"/>
      <c r="F56"/>
      <c r="G56"/>
      <c r="H56"/>
      <c r="I56"/>
      <c r="J56"/>
      <c r="K56"/>
      <c r="L56"/>
      <c r="M56"/>
    </row>
    <row r="57" spans="3:13" x14ac:dyDescent="0.25">
      <c r="C57"/>
      <c r="D57"/>
      <c r="E57"/>
      <c r="F57"/>
      <c r="G57"/>
      <c r="H57"/>
      <c r="I57"/>
      <c r="J57"/>
      <c r="K57"/>
      <c r="L57"/>
      <c r="M57"/>
    </row>
    <row r="58" spans="3:13" x14ac:dyDescent="0.25">
      <c r="C58"/>
      <c r="D58"/>
      <c r="E58"/>
      <c r="F58"/>
      <c r="G58"/>
      <c r="H58"/>
      <c r="I58"/>
      <c r="J58"/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ht="3.75" customHeight="1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  <row r="156" spans="3:13" x14ac:dyDescent="0.25">
      <c r="C156"/>
      <c r="D156"/>
      <c r="E156"/>
      <c r="F156"/>
      <c r="G156"/>
      <c r="H156"/>
      <c r="I156"/>
      <c r="J156"/>
      <c r="K156"/>
      <c r="L156"/>
      <c r="M156"/>
    </row>
    <row r="157" spans="3:13" x14ac:dyDescent="0.25">
      <c r="C157"/>
      <c r="D157"/>
      <c r="E157"/>
      <c r="F157"/>
      <c r="G157"/>
      <c r="H157"/>
      <c r="I157"/>
      <c r="J157"/>
      <c r="K157"/>
      <c r="L157"/>
      <c r="M157"/>
    </row>
    <row r="158" spans="3:13" x14ac:dyDescent="0.25">
      <c r="C158"/>
      <c r="D158"/>
      <c r="E158"/>
      <c r="F158"/>
      <c r="G158"/>
      <c r="H158"/>
      <c r="I158"/>
      <c r="J158"/>
      <c r="K158"/>
      <c r="L158"/>
      <c r="M158"/>
    </row>
    <row r="159" spans="3:13" x14ac:dyDescent="0.25">
      <c r="C159"/>
      <c r="D159"/>
      <c r="E159"/>
      <c r="F159"/>
      <c r="G159"/>
      <c r="H159"/>
      <c r="I159"/>
      <c r="J159"/>
      <c r="K159"/>
      <c r="L159"/>
      <c r="M159"/>
    </row>
    <row r="160" spans="3:13" x14ac:dyDescent="0.25">
      <c r="C160"/>
      <c r="D160"/>
      <c r="E160"/>
      <c r="F160"/>
      <c r="G160"/>
      <c r="H160"/>
      <c r="I160"/>
      <c r="J160"/>
      <c r="K160"/>
      <c r="L160"/>
      <c r="M160"/>
    </row>
    <row r="161" spans="3:13" x14ac:dyDescent="0.25">
      <c r="C161"/>
      <c r="D161"/>
      <c r="E161"/>
      <c r="F161"/>
      <c r="G161"/>
      <c r="H161"/>
      <c r="I161"/>
      <c r="J161"/>
      <c r="K161"/>
      <c r="L161"/>
      <c r="M161"/>
    </row>
    <row r="162" spans="3:13" x14ac:dyDescent="0.25">
      <c r="C162"/>
      <c r="D162"/>
      <c r="E162"/>
      <c r="F162"/>
      <c r="G162"/>
      <c r="H162"/>
      <c r="I162"/>
      <c r="J162"/>
      <c r="K162"/>
      <c r="L162"/>
      <c r="M162"/>
    </row>
    <row r="163" spans="3:13" x14ac:dyDescent="0.25">
      <c r="C163"/>
      <c r="D163"/>
      <c r="E163"/>
      <c r="F163"/>
      <c r="G163"/>
      <c r="H163"/>
      <c r="I163"/>
      <c r="J163"/>
      <c r="K163"/>
      <c r="L163"/>
      <c r="M163"/>
    </row>
    <row r="164" spans="3:13" x14ac:dyDescent="0.25">
      <c r="C164"/>
      <c r="D164"/>
      <c r="E164"/>
      <c r="F164"/>
      <c r="G164"/>
      <c r="H164"/>
      <c r="I164"/>
      <c r="J164"/>
      <c r="K164"/>
      <c r="L164"/>
      <c r="M164"/>
    </row>
    <row r="165" spans="3:13" x14ac:dyDescent="0.25">
      <c r="C165"/>
      <c r="D165"/>
      <c r="E165"/>
      <c r="F165"/>
      <c r="G165"/>
      <c r="H165"/>
      <c r="I165"/>
      <c r="J165"/>
      <c r="K165"/>
      <c r="L165"/>
      <c r="M165"/>
    </row>
    <row r="166" spans="3:13" x14ac:dyDescent="0.25">
      <c r="C166"/>
      <c r="D166"/>
      <c r="E166"/>
      <c r="F166"/>
      <c r="G166"/>
      <c r="H166"/>
      <c r="I166"/>
      <c r="J166"/>
      <c r="K166"/>
      <c r="L166"/>
      <c r="M166"/>
    </row>
    <row r="167" spans="3:13" x14ac:dyDescent="0.25">
      <c r="C167"/>
      <c r="D167"/>
      <c r="E167"/>
      <c r="F167"/>
      <c r="G167"/>
      <c r="H167"/>
      <c r="I167"/>
      <c r="J167"/>
      <c r="K167"/>
      <c r="L167"/>
      <c r="M167"/>
    </row>
    <row r="168" spans="3:13" x14ac:dyDescent="0.25">
      <c r="C168"/>
      <c r="D168"/>
      <c r="E168"/>
      <c r="F168"/>
      <c r="G168"/>
      <c r="H168"/>
      <c r="I168"/>
      <c r="J168"/>
      <c r="K168"/>
      <c r="L168"/>
      <c r="M168"/>
    </row>
    <row r="169" spans="3:13" x14ac:dyDescent="0.25">
      <c r="C169"/>
      <c r="D169"/>
      <c r="E169"/>
      <c r="F169"/>
      <c r="G169"/>
      <c r="H169"/>
      <c r="I169"/>
      <c r="J169"/>
      <c r="K169"/>
      <c r="L169"/>
      <c r="M169"/>
    </row>
    <row r="170" spans="3:13" x14ac:dyDescent="0.25">
      <c r="C170"/>
      <c r="D170"/>
      <c r="E170"/>
      <c r="F170"/>
      <c r="G170"/>
      <c r="H170"/>
      <c r="I170"/>
      <c r="J170"/>
      <c r="K170"/>
      <c r="L170"/>
      <c r="M170"/>
    </row>
    <row r="171" spans="3:13" x14ac:dyDescent="0.25">
      <c r="C171"/>
      <c r="D171"/>
      <c r="E171"/>
      <c r="F171"/>
      <c r="G171"/>
      <c r="H171"/>
      <c r="I171"/>
      <c r="J171"/>
      <c r="K171"/>
      <c r="L171"/>
      <c r="M171"/>
    </row>
    <row r="172" spans="3:13" x14ac:dyDescent="0.25">
      <c r="C172"/>
      <c r="D172"/>
      <c r="E172"/>
      <c r="F172"/>
      <c r="G172"/>
      <c r="H172"/>
      <c r="I172"/>
      <c r="J172"/>
      <c r="K172"/>
      <c r="L172"/>
      <c r="M172"/>
    </row>
    <row r="173" spans="3:13" x14ac:dyDescent="0.25">
      <c r="C173"/>
      <c r="D173"/>
      <c r="E173"/>
      <c r="F173"/>
      <c r="G173"/>
      <c r="H173"/>
      <c r="I173"/>
      <c r="J173"/>
      <c r="K173"/>
      <c r="L173"/>
      <c r="M173"/>
    </row>
    <row r="174" spans="3:13" x14ac:dyDescent="0.25">
      <c r="C174"/>
      <c r="D174"/>
      <c r="E174"/>
      <c r="F174"/>
      <c r="G174"/>
      <c r="H174"/>
      <c r="I174"/>
      <c r="J174"/>
      <c r="K174"/>
      <c r="L174"/>
      <c r="M174"/>
    </row>
    <row r="175" spans="3:13" x14ac:dyDescent="0.25">
      <c r="C175"/>
      <c r="D175"/>
      <c r="E175"/>
      <c r="F175"/>
      <c r="G175"/>
      <c r="H175"/>
      <c r="I175"/>
      <c r="J175"/>
      <c r="K175"/>
      <c r="L175"/>
      <c r="M175"/>
    </row>
    <row r="176" spans="3:13" x14ac:dyDescent="0.25">
      <c r="C176"/>
      <c r="D176"/>
      <c r="E176"/>
      <c r="F176"/>
      <c r="G176"/>
      <c r="H176"/>
      <c r="I176"/>
      <c r="J176"/>
      <c r="K176"/>
      <c r="L176"/>
      <c r="M176"/>
    </row>
    <row r="177" spans="3:13" x14ac:dyDescent="0.25">
      <c r="C177"/>
      <c r="D177"/>
      <c r="E177"/>
      <c r="F177"/>
      <c r="G177"/>
      <c r="H177"/>
      <c r="I177"/>
      <c r="J177"/>
      <c r="K177"/>
      <c r="L177"/>
      <c r="M177"/>
    </row>
    <row r="178" spans="3:13" x14ac:dyDescent="0.25">
      <c r="C178"/>
      <c r="D178"/>
      <c r="E178"/>
      <c r="F178"/>
      <c r="G178"/>
      <c r="H178"/>
      <c r="I178"/>
      <c r="J178"/>
      <c r="K178"/>
      <c r="L178"/>
      <c r="M178"/>
    </row>
    <row r="179" spans="3:13" x14ac:dyDescent="0.25">
      <c r="C179"/>
      <c r="D179"/>
      <c r="E179"/>
      <c r="F179"/>
      <c r="G179"/>
      <c r="H179"/>
      <c r="I179"/>
      <c r="J179"/>
      <c r="K179"/>
      <c r="L179"/>
      <c r="M179"/>
    </row>
    <row r="180" spans="3:13" x14ac:dyDescent="0.25">
      <c r="C180"/>
      <c r="D180"/>
      <c r="E180"/>
      <c r="F180"/>
      <c r="G180"/>
      <c r="H180"/>
      <c r="I180"/>
      <c r="J180"/>
      <c r="K180"/>
      <c r="L180"/>
      <c r="M180"/>
    </row>
    <row r="181" spans="3:13" x14ac:dyDescent="0.25">
      <c r="C181"/>
      <c r="D181"/>
      <c r="E181"/>
      <c r="F181"/>
      <c r="G181"/>
      <c r="H181"/>
      <c r="I181"/>
      <c r="J181"/>
      <c r="K181"/>
      <c r="L181"/>
      <c r="M181"/>
    </row>
    <row r="182" spans="3:13" x14ac:dyDescent="0.25">
      <c r="C182"/>
      <c r="D182"/>
      <c r="E182"/>
      <c r="F182"/>
      <c r="G182"/>
      <c r="H182"/>
      <c r="I182"/>
      <c r="J182"/>
      <c r="K182"/>
      <c r="L182"/>
      <c r="M182"/>
    </row>
    <row r="183" spans="3:13" x14ac:dyDescent="0.25">
      <c r="C183"/>
      <c r="D183"/>
      <c r="E183"/>
      <c r="F183"/>
      <c r="G183"/>
      <c r="H183"/>
      <c r="I183"/>
      <c r="J183"/>
      <c r="K183"/>
      <c r="L183"/>
      <c r="M183"/>
    </row>
    <row r="184" spans="3:13" x14ac:dyDescent="0.25">
      <c r="C184"/>
      <c r="D184"/>
      <c r="E184"/>
      <c r="F184"/>
      <c r="G184"/>
      <c r="H184"/>
      <c r="I184"/>
      <c r="J184"/>
      <c r="K184"/>
      <c r="L184"/>
      <c r="M184"/>
    </row>
    <row r="185" spans="3:13" x14ac:dyDescent="0.25">
      <c r="C185"/>
      <c r="D185"/>
      <c r="E185"/>
      <c r="F185"/>
      <c r="G185"/>
      <c r="H185"/>
      <c r="I185"/>
      <c r="J185"/>
      <c r="K185"/>
      <c r="L185"/>
      <c r="M185"/>
    </row>
    <row r="186" spans="3:13" x14ac:dyDescent="0.25">
      <c r="C186"/>
      <c r="D186"/>
      <c r="E186"/>
      <c r="F186"/>
      <c r="G186"/>
      <c r="H186"/>
      <c r="I186"/>
      <c r="J186"/>
      <c r="K186"/>
      <c r="L186"/>
      <c r="M186"/>
    </row>
    <row r="187" spans="3:13" x14ac:dyDescent="0.25">
      <c r="C187"/>
      <c r="D187"/>
      <c r="E187"/>
      <c r="F187"/>
      <c r="G187"/>
      <c r="H187"/>
      <c r="I187"/>
      <c r="J187"/>
      <c r="K187"/>
      <c r="L187"/>
      <c r="M187"/>
    </row>
    <row r="188" spans="3:13" x14ac:dyDescent="0.25">
      <c r="C188"/>
      <c r="D188"/>
      <c r="E188"/>
      <c r="F188"/>
      <c r="G188"/>
      <c r="H188"/>
      <c r="I188"/>
      <c r="J188"/>
      <c r="K188"/>
      <c r="L188"/>
      <c r="M188"/>
    </row>
    <row r="189" spans="3:13" x14ac:dyDescent="0.25">
      <c r="C189"/>
      <c r="D189"/>
      <c r="E189"/>
      <c r="F189"/>
      <c r="G189"/>
      <c r="H189"/>
      <c r="I189"/>
      <c r="J189"/>
      <c r="K189"/>
      <c r="L189"/>
      <c r="M189"/>
    </row>
    <row r="190" spans="3:13" x14ac:dyDescent="0.25">
      <c r="C190"/>
      <c r="D190"/>
      <c r="E190"/>
      <c r="F190"/>
      <c r="G190"/>
      <c r="H190"/>
      <c r="I190"/>
      <c r="J190"/>
      <c r="K190"/>
      <c r="L190"/>
      <c r="M190"/>
    </row>
    <row r="191" spans="3:13" x14ac:dyDescent="0.25">
      <c r="C191"/>
      <c r="D191"/>
      <c r="E191"/>
      <c r="F191"/>
      <c r="G191"/>
      <c r="H191"/>
      <c r="I191"/>
      <c r="J191"/>
      <c r="K191"/>
      <c r="L191"/>
      <c r="M191"/>
    </row>
    <row r="192" spans="3:13" x14ac:dyDescent="0.25">
      <c r="C192"/>
      <c r="D192"/>
      <c r="E192"/>
      <c r="F192"/>
      <c r="G192"/>
      <c r="H192"/>
      <c r="I192"/>
      <c r="J192"/>
      <c r="K192"/>
      <c r="L192"/>
      <c r="M192"/>
    </row>
    <row r="193" spans="3:13" x14ac:dyDescent="0.25">
      <c r="C193"/>
      <c r="D193"/>
      <c r="E193"/>
      <c r="F193"/>
      <c r="G193"/>
      <c r="H193"/>
      <c r="I193"/>
      <c r="J193"/>
      <c r="K193"/>
      <c r="L193"/>
      <c r="M193"/>
    </row>
    <row r="194" spans="3:13" x14ac:dyDescent="0.25">
      <c r="C194"/>
      <c r="D194"/>
      <c r="E194"/>
      <c r="F194"/>
      <c r="G194"/>
      <c r="H194"/>
      <c r="I194"/>
      <c r="J194"/>
      <c r="K194"/>
      <c r="L194"/>
      <c r="M194"/>
    </row>
    <row r="195" spans="3:13" x14ac:dyDescent="0.25">
      <c r="C195"/>
      <c r="D195"/>
      <c r="E195"/>
      <c r="F195"/>
      <c r="G195"/>
      <c r="H195"/>
      <c r="I195"/>
      <c r="J195"/>
      <c r="K195"/>
      <c r="L195"/>
      <c r="M195"/>
    </row>
    <row r="196" spans="3:13" x14ac:dyDescent="0.25">
      <c r="C196"/>
      <c r="D196"/>
      <c r="E196"/>
      <c r="F196"/>
      <c r="G196"/>
      <c r="H196"/>
      <c r="I196"/>
      <c r="J196"/>
      <c r="K196"/>
      <c r="L196"/>
      <c r="M196"/>
    </row>
    <row r="197" spans="3:13" x14ac:dyDescent="0.25">
      <c r="C197"/>
      <c r="D197"/>
      <c r="E197"/>
      <c r="F197"/>
      <c r="G197"/>
      <c r="H197"/>
      <c r="I197"/>
      <c r="J197"/>
      <c r="K197"/>
      <c r="L197"/>
      <c r="M197"/>
    </row>
    <row r="198" spans="3:13" x14ac:dyDescent="0.25">
      <c r="C198"/>
      <c r="D198"/>
      <c r="E198"/>
      <c r="F198"/>
      <c r="G198"/>
      <c r="H198"/>
      <c r="I198"/>
      <c r="J198"/>
      <c r="K198"/>
      <c r="L198"/>
      <c r="M198"/>
    </row>
    <row r="199" spans="3:13" x14ac:dyDescent="0.25">
      <c r="C199"/>
      <c r="D199"/>
      <c r="E199"/>
      <c r="F199"/>
      <c r="G199"/>
      <c r="H199"/>
      <c r="I199"/>
      <c r="J199"/>
      <c r="K199"/>
      <c r="L199"/>
      <c r="M199"/>
    </row>
    <row r="200" spans="3:13" x14ac:dyDescent="0.25">
      <c r="C200"/>
      <c r="D200"/>
      <c r="E200"/>
      <c r="F200"/>
      <c r="G200"/>
      <c r="H200"/>
      <c r="I200"/>
      <c r="J200"/>
      <c r="K200"/>
      <c r="L200"/>
      <c r="M200"/>
    </row>
    <row r="201" spans="3:13" x14ac:dyDescent="0.25">
      <c r="C201"/>
      <c r="D201"/>
      <c r="E201"/>
      <c r="F201"/>
      <c r="G201"/>
      <c r="H201"/>
      <c r="I201"/>
      <c r="J201"/>
      <c r="K201"/>
      <c r="L201"/>
      <c r="M201"/>
    </row>
    <row r="202" spans="3:13" x14ac:dyDescent="0.25">
      <c r="C202"/>
      <c r="D202"/>
      <c r="E202"/>
      <c r="F202"/>
      <c r="G202"/>
      <c r="H202"/>
      <c r="I202"/>
      <c r="J202"/>
      <c r="K202"/>
      <c r="L202"/>
      <c r="M202"/>
    </row>
    <row r="203" spans="3:13" x14ac:dyDescent="0.25">
      <c r="C203"/>
      <c r="D203"/>
      <c r="E203"/>
      <c r="F203"/>
      <c r="G203"/>
      <c r="H203"/>
      <c r="I203"/>
      <c r="J203"/>
      <c r="K203"/>
      <c r="L203"/>
      <c r="M203"/>
    </row>
    <row r="204" spans="3:13" x14ac:dyDescent="0.25">
      <c r="C204"/>
      <c r="D204"/>
      <c r="E204"/>
      <c r="F204"/>
      <c r="G204"/>
      <c r="H204"/>
      <c r="I204"/>
      <c r="J204"/>
      <c r="K204"/>
      <c r="L204"/>
      <c r="M204"/>
    </row>
    <row r="205" spans="3:13" x14ac:dyDescent="0.25">
      <c r="C205"/>
      <c r="D205"/>
      <c r="E205"/>
      <c r="F205"/>
      <c r="G205"/>
      <c r="H205"/>
      <c r="I205"/>
      <c r="J205"/>
      <c r="K205"/>
      <c r="L205"/>
      <c r="M205"/>
    </row>
    <row r="206" spans="3:13" x14ac:dyDescent="0.25">
      <c r="C206"/>
      <c r="D206"/>
      <c r="E206"/>
      <c r="F206"/>
      <c r="G206"/>
      <c r="H206"/>
      <c r="I206"/>
      <c r="J206"/>
      <c r="K206"/>
      <c r="L206"/>
      <c r="M206"/>
    </row>
    <row r="207" spans="3:13" x14ac:dyDescent="0.25">
      <c r="C207"/>
      <c r="D207"/>
      <c r="E207"/>
      <c r="F207"/>
      <c r="G207"/>
      <c r="H207"/>
      <c r="I207"/>
      <c r="J207"/>
      <c r="K207"/>
      <c r="L207"/>
      <c r="M207"/>
    </row>
    <row r="208" spans="3:13" x14ac:dyDescent="0.25">
      <c r="C208"/>
      <c r="D208"/>
      <c r="E208"/>
      <c r="F208"/>
      <c r="G208"/>
      <c r="H208"/>
      <c r="I208"/>
      <c r="J208"/>
      <c r="K208"/>
      <c r="L208"/>
      <c r="M208"/>
    </row>
    <row r="209" spans="3:13" x14ac:dyDescent="0.25">
      <c r="C209"/>
      <c r="D209"/>
      <c r="E209"/>
      <c r="F209"/>
      <c r="G209"/>
      <c r="H209"/>
      <c r="I209"/>
      <c r="J209"/>
      <c r="K209"/>
      <c r="L209"/>
      <c r="M209"/>
    </row>
    <row r="210" spans="3:13" x14ac:dyDescent="0.25">
      <c r="C210"/>
      <c r="D210"/>
      <c r="E210"/>
      <c r="F210"/>
      <c r="G210"/>
      <c r="H210"/>
      <c r="I210"/>
      <c r="J210"/>
      <c r="K210"/>
      <c r="L210"/>
      <c r="M210"/>
    </row>
    <row r="211" spans="3:13" x14ac:dyDescent="0.25">
      <c r="C211"/>
      <c r="D211"/>
      <c r="E211"/>
      <c r="F211"/>
      <c r="G211"/>
      <c r="H211"/>
      <c r="I211"/>
      <c r="J211"/>
      <c r="K211"/>
      <c r="L211"/>
      <c r="M211"/>
    </row>
    <row r="212" spans="3:13" x14ac:dyDescent="0.25">
      <c r="C212"/>
      <c r="D212"/>
      <c r="E212"/>
      <c r="F212"/>
      <c r="G212"/>
      <c r="H212"/>
      <c r="I212"/>
      <c r="J212"/>
      <c r="K212"/>
      <c r="L212"/>
      <c r="M212"/>
    </row>
    <row r="213" spans="3:13" x14ac:dyDescent="0.25">
      <c r="C213"/>
      <c r="D213"/>
      <c r="E213"/>
      <c r="F213"/>
      <c r="G213"/>
      <c r="H213"/>
      <c r="I213"/>
      <c r="J213"/>
      <c r="K213"/>
      <c r="L213"/>
      <c r="M213"/>
    </row>
    <row r="214" spans="3:13" x14ac:dyDescent="0.25">
      <c r="C214"/>
      <c r="D214"/>
      <c r="E214"/>
      <c r="F214"/>
      <c r="G214"/>
      <c r="H214"/>
      <c r="I214"/>
      <c r="J214"/>
      <c r="K214"/>
      <c r="L214"/>
      <c r="M214"/>
    </row>
    <row r="215" spans="3:13" x14ac:dyDescent="0.25">
      <c r="C215"/>
      <c r="D215"/>
      <c r="E215"/>
      <c r="F215"/>
      <c r="G215"/>
      <c r="H215"/>
      <c r="I215"/>
      <c r="J215"/>
      <c r="K215"/>
      <c r="L215"/>
      <c r="M215"/>
    </row>
    <row r="216" spans="3:13" x14ac:dyDescent="0.25">
      <c r="C216"/>
      <c r="D216"/>
      <c r="E216"/>
      <c r="F216"/>
      <c r="G216"/>
      <c r="H216"/>
      <c r="I216"/>
      <c r="J216"/>
      <c r="K216"/>
      <c r="L216"/>
      <c r="M216"/>
    </row>
    <row r="217" spans="3:13" x14ac:dyDescent="0.25">
      <c r="C217"/>
      <c r="D217"/>
      <c r="E217"/>
      <c r="F217"/>
      <c r="G217"/>
      <c r="H217"/>
      <c r="I217"/>
      <c r="J217"/>
      <c r="K217"/>
      <c r="L217"/>
      <c r="M217"/>
    </row>
    <row r="218" spans="3:13" x14ac:dyDescent="0.25">
      <c r="C218"/>
      <c r="D218"/>
      <c r="E218"/>
      <c r="F218"/>
      <c r="G218"/>
      <c r="H218"/>
      <c r="I218"/>
      <c r="J218"/>
      <c r="K218"/>
      <c r="L218"/>
      <c r="M218"/>
    </row>
    <row r="219" spans="3:13" x14ac:dyDescent="0.25">
      <c r="C219"/>
      <c r="D219"/>
      <c r="E219"/>
      <c r="F219"/>
      <c r="G219"/>
      <c r="H219"/>
      <c r="I219"/>
      <c r="J219"/>
      <c r="K219"/>
      <c r="L219"/>
      <c r="M219"/>
    </row>
    <row r="220" spans="3:13" x14ac:dyDescent="0.25">
      <c r="C220"/>
      <c r="D220"/>
      <c r="E220"/>
      <c r="F220"/>
      <c r="G220"/>
      <c r="H220"/>
      <c r="I220"/>
      <c r="J220"/>
      <c r="K220"/>
      <c r="L220"/>
      <c r="M220"/>
    </row>
    <row r="221" spans="3:13" x14ac:dyDescent="0.25">
      <c r="C221"/>
      <c r="D221"/>
      <c r="E221"/>
      <c r="F221"/>
      <c r="G221"/>
      <c r="H221"/>
      <c r="I221"/>
      <c r="J221"/>
      <c r="K221"/>
      <c r="L221"/>
      <c r="M221"/>
    </row>
    <row r="222" spans="3:13" x14ac:dyDescent="0.25">
      <c r="C222"/>
      <c r="D222"/>
      <c r="E222"/>
      <c r="F222"/>
      <c r="G222"/>
      <c r="H222"/>
      <c r="I222"/>
      <c r="J222"/>
      <c r="K222"/>
      <c r="L222"/>
      <c r="M222"/>
    </row>
    <row r="223" spans="3:13" x14ac:dyDescent="0.25">
      <c r="C223"/>
      <c r="D223"/>
      <c r="E223"/>
      <c r="F223"/>
      <c r="G223"/>
      <c r="H223"/>
      <c r="I223"/>
      <c r="J223"/>
      <c r="K223"/>
      <c r="L223"/>
      <c r="M223"/>
    </row>
    <row r="224" spans="3:13" x14ac:dyDescent="0.25">
      <c r="C224"/>
      <c r="D224"/>
      <c r="E224"/>
      <c r="F224"/>
      <c r="G224"/>
      <c r="H224"/>
      <c r="I224"/>
      <c r="J224"/>
      <c r="K224"/>
      <c r="L224"/>
      <c r="M224"/>
    </row>
    <row r="225" spans="3:13" x14ac:dyDescent="0.25">
      <c r="C225"/>
      <c r="D225"/>
      <c r="E225"/>
      <c r="F225"/>
      <c r="G225"/>
      <c r="H225"/>
      <c r="I225"/>
      <c r="J225"/>
      <c r="K225"/>
      <c r="L225"/>
      <c r="M225"/>
    </row>
    <row r="226" spans="3:13" x14ac:dyDescent="0.25">
      <c r="C226"/>
      <c r="D226"/>
      <c r="E226"/>
      <c r="F226"/>
      <c r="G226"/>
      <c r="H226"/>
      <c r="I226"/>
      <c r="J226"/>
      <c r="K226"/>
      <c r="L226"/>
      <c r="M226"/>
    </row>
    <row r="227" spans="3:13" x14ac:dyDescent="0.25">
      <c r="C227"/>
      <c r="D227"/>
      <c r="E227"/>
      <c r="F227"/>
      <c r="G227"/>
      <c r="H227"/>
      <c r="I227"/>
      <c r="J227"/>
      <c r="K227"/>
      <c r="L227"/>
      <c r="M227"/>
    </row>
    <row r="228" spans="3:13" x14ac:dyDescent="0.25">
      <c r="C228"/>
      <c r="D228"/>
      <c r="E228"/>
      <c r="F228"/>
      <c r="G228"/>
      <c r="H228"/>
      <c r="I228"/>
      <c r="J228"/>
      <c r="K228"/>
      <c r="L228"/>
      <c r="M228"/>
    </row>
    <row r="229" spans="3:13" x14ac:dyDescent="0.25">
      <c r="C229"/>
      <c r="D229"/>
      <c r="E229"/>
      <c r="F229"/>
      <c r="G229"/>
      <c r="H229"/>
      <c r="I229"/>
      <c r="J229"/>
      <c r="K229"/>
      <c r="L229"/>
      <c r="M229"/>
    </row>
    <row r="230" spans="3:13" x14ac:dyDescent="0.25">
      <c r="C230"/>
      <c r="D230"/>
      <c r="E230"/>
      <c r="F230"/>
      <c r="G230"/>
      <c r="H230"/>
      <c r="I230"/>
      <c r="J230"/>
      <c r="K230"/>
      <c r="L230"/>
      <c r="M230"/>
    </row>
    <row r="231" spans="3:13" x14ac:dyDescent="0.25">
      <c r="C231"/>
      <c r="D231"/>
      <c r="E231"/>
      <c r="F231"/>
      <c r="G231"/>
      <c r="H231"/>
      <c r="I231"/>
      <c r="J231"/>
      <c r="K231"/>
      <c r="L231"/>
      <c r="M231"/>
    </row>
    <row r="232" spans="3:13" x14ac:dyDescent="0.25">
      <c r="C232"/>
      <c r="D232"/>
      <c r="E232"/>
      <c r="F232"/>
      <c r="G232"/>
      <c r="H232"/>
      <c r="I232"/>
      <c r="J232"/>
      <c r="K232"/>
      <c r="L232"/>
      <c r="M232"/>
    </row>
    <row r="233" spans="3:13" x14ac:dyDescent="0.25">
      <c r="C233"/>
      <c r="D233"/>
      <c r="E233"/>
      <c r="F233"/>
      <c r="G233"/>
      <c r="H233"/>
      <c r="I233"/>
      <c r="J233"/>
      <c r="K233"/>
      <c r="L233"/>
      <c r="M233"/>
    </row>
    <row r="234" spans="3:13" x14ac:dyDescent="0.25">
      <c r="C234"/>
      <c r="D234"/>
      <c r="E234"/>
      <c r="F234"/>
      <c r="G234"/>
      <c r="H234"/>
      <c r="I234"/>
      <c r="J234"/>
      <c r="K234"/>
      <c r="L234"/>
      <c r="M234"/>
    </row>
    <row r="235" spans="3:13" x14ac:dyDescent="0.25">
      <c r="C235"/>
      <c r="D235"/>
      <c r="E235"/>
      <c r="F235"/>
      <c r="G235"/>
      <c r="H235"/>
      <c r="I235"/>
      <c r="J235"/>
      <c r="K235"/>
      <c r="L235"/>
      <c r="M235"/>
    </row>
    <row r="236" spans="3:13" x14ac:dyDescent="0.25">
      <c r="C236"/>
      <c r="D236"/>
      <c r="E236"/>
      <c r="F236"/>
      <c r="G236"/>
      <c r="H236"/>
      <c r="I236"/>
      <c r="J236"/>
      <c r="K236"/>
      <c r="L236"/>
      <c r="M236"/>
    </row>
    <row r="237" spans="3:13" x14ac:dyDescent="0.25">
      <c r="C237"/>
      <c r="D237"/>
      <c r="E237"/>
      <c r="F237"/>
      <c r="G237"/>
      <c r="H237"/>
      <c r="I237"/>
      <c r="J237"/>
      <c r="K237"/>
      <c r="L237"/>
      <c r="M237"/>
    </row>
    <row r="238" spans="3:13" x14ac:dyDescent="0.25">
      <c r="C238"/>
      <c r="D238"/>
      <c r="E238"/>
      <c r="F238"/>
      <c r="G238"/>
      <c r="H238"/>
      <c r="I238"/>
      <c r="J238"/>
      <c r="K238"/>
      <c r="L238"/>
      <c r="M238"/>
    </row>
    <row r="239" spans="3:13" x14ac:dyDescent="0.25">
      <c r="C239"/>
      <c r="D239"/>
      <c r="E239"/>
      <c r="F239"/>
      <c r="G239"/>
      <c r="H239"/>
      <c r="I239"/>
      <c r="J239"/>
      <c r="K239"/>
      <c r="L239"/>
      <c r="M239"/>
    </row>
    <row r="240" spans="3:13" x14ac:dyDescent="0.25">
      <c r="C240"/>
      <c r="D240"/>
      <c r="E240"/>
      <c r="F240"/>
      <c r="G240"/>
      <c r="H240"/>
      <c r="I240"/>
      <c r="J240"/>
      <c r="K240"/>
      <c r="L240"/>
      <c r="M240"/>
    </row>
    <row r="241" spans="3:13" x14ac:dyDescent="0.25">
      <c r="C241"/>
      <c r="D241"/>
      <c r="E241"/>
      <c r="F241"/>
      <c r="G241"/>
      <c r="H241"/>
      <c r="I241"/>
      <c r="J241"/>
      <c r="K241"/>
      <c r="L241"/>
      <c r="M241"/>
    </row>
    <row r="242" spans="3:13" x14ac:dyDescent="0.25">
      <c r="C242"/>
      <c r="D242"/>
      <c r="E242"/>
      <c r="F242"/>
      <c r="G242"/>
      <c r="H242"/>
      <c r="I242"/>
      <c r="J242"/>
      <c r="K242"/>
      <c r="L242"/>
      <c r="M242"/>
    </row>
    <row r="243" spans="3:13" x14ac:dyDescent="0.25">
      <c r="C243"/>
      <c r="D243"/>
      <c r="E243"/>
      <c r="F243"/>
      <c r="G243"/>
      <c r="H243"/>
      <c r="I243"/>
      <c r="J243"/>
      <c r="K243"/>
      <c r="L243"/>
      <c r="M243"/>
    </row>
    <row r="244" spans="3:13" x14ac:dyDescent="0.25">
      <c r="C244"/>
      <c r="D244"/>
      <c r="E244"/>
      <c r="F244"/>
      <c r="G244"/>
      <c r="H244"/>
      <c r="I244"/>
      <c r="J244"/>
      <c r="K244"/>
      <c r="L244"/>
      <c r="M244"/>
    </row>
    <row r="245" spans="3:13" x14ac:dyDescent="0.25">
      <c r="C245"/>
      <c r="D245"/>
      <c r="E245"/>
      <c r="F245"/>
      <c r="G245"/>
      <c r="H245"/>
      <c r="I245"/>
      <c r="J245"/>
      <c r="K245"/>
      <c r="L245"/>
      <c r="M245"/>
    </row>
    <row r="246" spans="3:13" x14ac:dyDescent="0.25">
      <c r="C246"/>
      <c r="D246"/>
      <c r="E246"/>
      <c r="F246"/>
      <c r="G246"/>
      <c r="H246"/>
      <c r="I246"/>
      <c r="J246"/>
      <c r="K246"/>
      <c r="L246"/>
      <c r="M246"/>
    </row>
    <row r="247" spans="3:13" x14ac:dyDescent="0.25">
      <c r="C247"/>
      <c r="D247"/>
      <c r="E247"/>
      <c r="F247"/>
      <c r="G247"/>
      <c r="H247"/>
      <c r="I247"/>
      <c r="J247"/>
      <c r="K247"/>
      <c r="L247"/>
      <c r="M247"/>
    </row>
    <row r="248" spans="3:13" x14ac:dyDescent="0.25">
      <c r="C248"/>
      <c r="D248"/>
      <c r="E248"/>
      <c r="F248"/>
      <c r="G248"/>
      <c r="H248"/>
      <c r="I248"/>
      <c r="J248"/>
      <c r="K248"/>
      <c r="L248"/>
      <c r="M248"/>
    </row>
    <row r="249" spans="3:13" x14ac:dyDescent="0.25">
      <c r="C249"/>
      <c r="D249"/>
      <c r="E249"/>
      <c r="F249"/>
      <c r="G249"/>
      <c r="H249"/>
      <c r="I249"/>
      <c r="J249"/>
      <c r="K249"/>
      <c r="L249"/>
      <c r="M249"/>
    </row>
    <row r="250" spans="3:13" x14ac:dyDescent="0.25">
      <c r="C250"/>
      <c r="D250"/>
      <c r="E250"/>
      <c r="F250"/>
      <c r="G250"/>
      <c r="H250"/>
      <c r="I250"/>
      <c r="J250"/>
      <c r="K250"/>
      <c r="L250"/>
      <c r="M250"/>
    </row>
    <row r="251" spans="3:13" x14ac:dyDescent="0.25">
      <c r="C251"/>
      <c r="D251"/>
      <c r="E251"/>
      <c r="F251"/>
      <c r="G251"/>
      <c r="H251"/>
      <c r="I251"/>
      <c r="J251"/>
      <c r="K251"/>
      <c r="L251"/>
      <c r="M251"/>
    </row>
    <row r="252" spans="3:13" x14ac:dyDescent="0.25">
      <c r="C252"/>
      <c r="D252"/>
      <c r="E252"/>
      <c r="F252"/>
      <c r="G252"/>
      <c r="H252"/>
      <c r="I252"/>
      <c r="J252"/>
      <c r="K252"/>
      <c r="L252"/>
      <c r="M252"/>
    </row>
    <row r="253" spans="3:13" x14ac:dyDescent="0.25">
      <c r="C253"/>
      <c r="D253"/>
      <c r="E253"/>
      <c r="F253"/>
      <c r="G253"/>
      <c r="H253"/>
      <c r="I253"/>
      <c r="J253"/>
      <c r="K253"/>
      <c r="L253"/>
      <c r="M253"/>
    </row>
    <row r="254" spans="3:13" x14ac:dyDescent="0.25">
      <c r="C254"/>
      <c r="D254"/>
      <c r="E254"/>
      <c r="F254"/>
      <c r="G254"/>
      <c r="H254"/>
      <c r="I254"/>
      <c r="J254"/>
      <c r="K254"/>
      <c r="L254"/>
      <c r="M254"/>
    </row>
    <row r="255" spans="3:13" x14ac:dyDescent="0.25">
      <c r="C255"/>
      <c r="D255"/>
      <c r="E255"/>
      <c r="F255"/>
      <c r="G255"/>
      <c r="H255"/>
      <c r="I255"/>
      <c r="J255"/>
      <c r="K255"/>
      <c r="L255"/>
      <c r="M255"/>
    </row>
    <row r="256" spans="3:13" x14ac:dyDescent="0.25">
      <c r="C256"/>
      <c r="D256"/>
      <c r="E256"/>
      <c r="F256"/>
      <c r="G256"/>
      <c r="H256"/>
      <c r="I256"/>
      <c r="J256"/>
      <c r="K256"/>
      <c r="L256"/>
      <c r="M256"/>
    </row>
    <row r="257" spans="3:13" x14ac:dyDescent="0.25">
      <c r="C257"/>
      <c r="D257"/>
      <c r="E257"/>
      <c r="F257"/>
      <c r="G257"/>
      <c r="H257"/>
      <c r="I257"/>
      <c r="J257"/>
      <c r="K257"/>
      <c r="L257"/>
      <c r="M257"/>
    </row>
    <row r="258" spans="3:13" x14ac:dyDescent="0.25">
      <c r="C258"/>
      <c r="D258"/>
      <c r="E258"/>
      <c r="F258"/>
      <c r="G258"/>
      <c r="H258"/>
      <c r="I258"/>
      <c r="J258"/>
      <c r="K258"/>
      <c r="L258"/>
      <c r="M258"/>
    </row>
  </sheetData>
  <pageMargins left="0.7" right="0.7" top="0.75" bottom="0.75" header="0.3" footer="0.3"/>
  <pageSetup paperSize="5" scale="83" fitToHeight="0" orientation="landscape" verticalDpi="1200" r:id="rId2"/>
  <headerFooter>
    <oddFooter>&amp;LFUND &amp;A&amp;CPage &amp;P of &amp;N&amp;RPrinted: &amp;D at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topLeftCell="B1" zoomScaleNormal="100" workbookViewId="0">
      <selection activeCell="B8" sqref="A8:XFD13"/>
    </sheetView>
  </sheetViews>
  <sheetFormatPr defaultRowHeight="15" x14ac:dyDescent="0.25"/>
  <cols>
    <col min="1" max="1" width="75.5703125" bestFit="1" customWidth="1"/>
    <col min="2" max="10" width="20.7109375" bestFit="1" customWidth="1"/>
    <col min="11" max="11" width="13.85546875" bestFit="1" customWidth="1"/>
    <col min="12" max="13" width="10.7109375" bestFit="1" customWidth="1"/>
    <col min="14" max="15" width="11.42578125" bestFit="1" customWidth="1"/>
    <col min="16" max="17" width="10.140625" bestFit="1" customWidth="1"/>
    <col min="18" max="18" width="10.42578125" customWidth="1"/>
    <col min="19" max="19" width="9.7109375" bestFit="1" customWidth="1"/>
    <col min="20" max="21" width="14.140625" bestFit="1" customWidth="1"/>
    <col min="22" max="22" width="11.7109375" bestFit="1" customWidth="1"/>
    <col min="23" max="23" width="13.7109375" bestFit="1" customWidth="1"/>
    <col min="24" max="25" width="8.7109375" bestFit="1" customWidth="1"/>
    <col min="26" max="26" width="12.7109375" bestFit="1" customWidth="1"/>
    <col min="27" max="27" width="9.7109375" bestFit="1" customWidth="1"/>
    <col min="28" max="28" width="10.140625" bestFit="1" customWidth="1"/>
    <col min="29" max="29" width="13.7109375" bestFit="1" customWidth="1"/>
    <col min="30" max="30" width="8.7109375" bestFit="1" customWidth="1"/>
    <col min="31" max="31" width="12.5703125" bestFit="1" customWidth="1"/>
    <col min="32" max="32" width="10.140625" bestFit="1" customWidth="1"/>
    <col min="33" max="33" width="8.7109375" bestFit="1" customWidth="1"/>
    <col min="34" max="34" width="12.5703125" bestFit="1" customWidth="1"/>
    <col min="35" max="36" width="11.140625" bestFit="1" customWidth="1"/>
    <col min="37" max="37" width="10.42578125" bestFit="1" customWidth="1"/>
    <col min="38" max="38" width="11.140625" bestFit="1" customWidth="1"/>
    <col min="39" max="39" width="12.5703125" bestFit="1" customWidth="1"/>
    <col min="40" max="40" width="10.140625" bestFit="1" customWidth="1"/>
    <col min="41" max="41" width="11.140625" bestFit="1" customWidth="1"/>
    <col min="42" max="42" width="8.7109375" bestFit="1" customWidth="1"/>
    <col min="43" max="43" width="11.140625" bestFit="1" customWidth="1"/>
    <col min="44" max="44" width="14.140625" bestFit="1" customWidth="1"/>
    <col min="45" max="45" width="44.28515625" bestFit="1" customWidth="1"/>
    <col min="46" max="46" width="38.7109375" bestFit="1" customWidth="1"/>
    <col min="47" max="47" width="34.28515625" bestFit="1" customWidth="1"/>
    <col min="48" max="48" width="47.7109375" bestFit="1" customWidth="1"/>
    <col min="49" max="49" width="42.140625" bestFit="1" customWidth="1"/>
    <col min="50" max="50" width="34.7109375" bestFit="1" customWidth="1"/>
    <col min="51" max="51" width="33.140625" bestFit="1" customWidth="1"/>
    <col min="52" max="52" width="44.140625" bestFit="1" customWidth="1"/>
    <col min="53" max="53" width="39" bestFit="1" customWidth="1"/>
    <col min="54" max="54" width="36" bestFit="1" customWidth="1"/>
    <col min="55" max="55" width="48.7109375" bestFit="1" customWidth="1"/>
    <col min="56" max="56" width="35.42578125" bestFit="1" customWidth="1"/>
    <col min="57" max="57" width="52.5703125" bestFit="1" customWidth="1"/>
    <col min="58" max="58" width="42.28515625" bestFit="1" customWidth="1"/>
    <col min="59" max="59" width="48.140625" bestFit="1" customWidth="1"/>
    <col min="60" max="60" width="54.7109375" bestFit="1" customWidth="1"/>
    <col min="61" max="61" width="36.5703125" bestFit="1" customWidth="1"/>
    <col min="62" max="62" width="45.28515625" bestFit="1" customWidth="1"/>
    <col min="63" max="63" width="49.7109375" bestFit="1" customWidth="1"/>
    <col min="64" max="64" width="27.85546875" bestFit="1" customWidth="1"/>
    <col min="65" max="65" width="38.28515625" bestFit="1" customWidth="1"/>
    <col min="66" max="66" width="29.140625" bestFit="1" customWidth="1"/>
    <col min="67" max="67" width="35.28515625" bestFit="1" customWidth="1"/>
    <col min="68" max="68" width="40.7109375" bestFit="1" customWidth="1"/>
    <col min="69" max="69" width="39.28515625" bestFit="1" customWidth="1"/>
    <col min="70" max="70" width="39.7109375" bestFit="1" customWidth="1"/>
    <col min="71" max="71" width="43.42578125" bestFit="1" customWidth="1"/>
    <col min="72" max="72" width="30.5703125" bestFit="1" customWidth="1"/>
    <col min="73" max="73" width="48.28515625" bestFit="1" customWidth="1"/>
    <col min="74" max="74" width="44" bestFit="1" customWidth="1"/>
    <col min="75" max="75" width="29.5703125" bestFit="1" customWidth="1"/>
    <col min="76" max="76" width="43.140625" bestFit="1" customWidth="1"/>
    <col min="77" max="77" width="51.28515625" bestFit="1" customWidth="1"/>
    <col min="78" max="78" width="48.28515625" bestFit="1" customWidth="1"/>
    <col min="79" max="79" width="35.140625" bestFit="1" customWidth="1"/>
    <col min="80" max="80" width="42" bestFit="1" customWidth="1"/>
    <col min="81" max="81" width="45.5703125" bestFit="1" customWidth="1"/>
    <col min="82" max="82" width="49.42578125" bestFit="1" customWidth="1"/>
    <col min="83" max="83" width="42" bestFit="1" customWidth="1"/>
    <col min="84" max="84" width="40.42578125" bestFit="1" customWidth="1"/>
    <col min="85" max="85" width="43.7109375" bestFit="1" customWidth="1"/>
    <col min="86" max="86" width="40.5703125" bestFit="1" customWidth="1"/>
    <col min="87" max="87" width="39.28515625" bestFit="1" customWidth="1"/>
    <col min="88" max="88" width="46.85546875" bestFit="1" customWidth="1"/>
    <col min="89" max="89" width="41.28515625" bestFit="1" customWidth="1"/>
    <col min="90" max="90" width="37.5703125" bestFit="1" customWidth="1"/>
    <col min="91" max="91" width="42.5703125" bestFit="1" customWidth="1"/>
    <col min="92" max="92" width="39.140625" bestFit="1" customWidth="1"/>
    <col min="93" max="93" width="44.140625" bestFit="1" customWidth="1"/>
    <col min="94" max="94" width="50" bestFit="1" customWidth="1"/>
    <col min="95" max="95" width="52.140625" bestFit="1" customWidth="1"/>
    <col min="96" max="96" width="54.28515625" bestFit="1" customWidth="1"/>
    <col min="97" max="97" width="53.28515625" bestFit="1" customWidth="1"/>
    <col min="98" max="98" width="36.28515625" bestFit="1" customWidth="1"/>
    <col min="99" max="99" width="52.7109375" bestFit="1" customWidth="1"/>
    <col min="100" max="100" width="52.28515625" bestFit="1" customWidth="1"/>
    <col min="101" max="101" width="50.7109375" bestFit="1" customWidth="1"/>
    <col min="102" max="102" width="51.85546875" bestFit="1" customWidth="1"/>
    <col min="103" max="103" width="49.140625" bestFit="1" customWidth="1"/>
    <col min="104" max="104" width="41.28515625" bestFit="1" customWidth="1"/>
    <col min="105" max="105" width="48.7109375" bestFit="1" customWidth="1"/>
    <col min="106" max="106" width="50.7109375" bestFit="1" customWidth="1"/>
    <col min="107" max="107" width="44" bestFit="1" customWidth="1"/>
    <col min="108" max="109" width="42.28515625" bestFit="1" customWidth="1"/>
    <col min="110" max="110" width="62.28515625" bestFit="1" customWidth="1"/>
    <col min="111" max="111" width="33.7109375" bestFit="1" customWidth="1"/>
    <col min="112" max="112" width="28.28515625" bestFit="1" customWidth="1"/>
    <col min="113" max="113" width="42.5703125" bestFit="1" customWidth="1"/>
    <col min="114" max="114" width="50.85546875" bestFit="1" customWidth="1"/>
    <col min="115" max="115" width="53.5703125" bestFit="1" customWidth="1"/>
    <col min="116" max="116" width="46.140625" bestFit="1" customWidth="1"/>
    <col min="117" max="117" width="53.7109375" bestFit="1" customWidth="1"/>
    <col min="118" max="118" width="49" bestFit="1" customWidth="1"/>
    <col min="119" max="119" width="36.140625" bestFit="1" customWidth="1"/>
    <col min="120" max="120" width="37.85546875" bestFit="1" customWidth="1"/>
    <col min="121" max="121" width="39.140625" bestFit="1" customWidth="1"/>
    <col min="122" max="122" width="37.28515625" bestFit="1" customWidth="1"/>
    <col min="123" max="123" width="59" bestFit="1" customWidth="1"/>
    <col min="124" max="124" width="27.28515625" bestFit="1" customWidth="1"/>
    <col min="125" max="125" width="42.42578125" bestFit="1" customWidth="1"/>
    <col min="126" max="126" width="42.7109375" bestFit="1" customWidth="1"/>
    <col min="127" max="127" width="52.28515625" bestFit="1" customWidth="1"/>
    <col min="128" max="128" width="37.42578125" bestFit="1" customWidth="1"/>
    <col min="129" max="129" width="39.5703125" bestFit="1" customWidth="1"/>
    <col min="130" max="130" width="36.5703125" bestFit="1" customWidth="1"/>
    <col min="131" max="131" width="14.140625" bestFit="1" customWidth="1"/>
  </cols>
  <sheetData>
    <row r="1" spans="1:11" ht="30" x14ac:dyDescent="0.25">
      <c r="A1" s="3" t="s">
        <v>1</v>
      </c>
      <c r="B1" s="1" t="s" vm="10">
        <v>514</v>
      </c>
      <c r="D1" s="6"/>
    </row>
    <row r="2" spans="1:11" x14ac:dyDescent="0.25">
      <c r="A2" s="3" t="s">
        <v>2</v>
      </c>
      <c r="B2" t="s" vm="1">
        <v>3</v>
      </c>
      <c r="D2" s="6"/>
    </row>
    <row r="3" spans="1:11" x14ac:dyDescent="0.25">
      <c r="A3" s="3" t="s">
        <v>4</v>
      </c>
      <c r="B3" t="s" vm="2">
        <v>5</v>
      </c>
    </row>
    <row r="4" spans="1:11" x14ac:dyDescent="0.25">
      <c r="A4" s="3" t="s">
        <v>6</v>
      </c>
      <c r="B4" t="s" vm="3">
        <v>7</v>
      </c>
    </row>
    <row r="6" spans="1:11" x14ac:dyDescent="0.25">
      <c r="A6" s="3" t="s">
        <v>8</v>
      </c>
      <c r="B6" s="4" t="s">
        <v>742</v>
      </c>
      <c r="C6" s="5"/>
      <c r="D6" s="5"/>
      <c r="E6" s="5"/>
      <c r="F6" s="5"/>
      <c r="G6" s="5"/>
      <c r="H6" s="5"/>
      <c r="I6" s="5"/>
      <c r="J6" s="5"/>
      <c r="K6" s="5"/>
    </row>
    <row r="7" spans="1:11" ht="27" customHeight="1" x14ac:dyDescent="0.25">
      <c r="A7" s="3" t="s">
        <v>205</v>
      </c>
      <c r="B7" s="24" t="s">
        <v>17</v>
      </c>
      <c r="C7" s="24" t="s">
        <v>16</v>
      </c>
      <c r="D7" s="24" t="s">
        <v>15</v>
      </c>
      <c r="E7" s="24" t="s">
        <v>14</v>
      </c>
      <c r="F7" s="24" t="s">
        <v>13</v>
      </c>
      <c r="G7" s="24" t="s">
        <v>12</v>
      </c>
      <c r="H7" s="24" t="s">
        <v>11</v>
      </c>
      <c r="I7" s="24" t="s">
        <v>10</v>
      </c>
      <c r="J7" s="24" t="s">
        <v>0</v>
      </c>
      <c r="K7" s="24" t="s">
        <v>9</v>
      </c>
    </row>
    <row r="8" spans="1:11" hidden="1" x14ac:dyDescent="0.25">
      <c r="A8" s="2" t="s">
        <v>441</v>
      </c>
      <c r="B8" s="32"/>
      <c r="C8" s="32"/>
      <c r="D8" s="32"/>
      <c r="E8" s="32"/>
      <c r="F8" s="32"/>
      <c r="G8" s="32"/>
      <c r="H8" s="32"/>
      <c r="I8" s="31">
        <v>2.2737367544323206E-13</v>
      </c>
      <c r="J8" s="31">
        <v>0</v>
      </c>
      <c r="K8" s="31">
        <v>2.2737367544323206E-13</v>
      </c>
    </row>
    <row r="9" spans="1:11" hidden="1" x14ac:dyDescent="0.25">
      <c r="A9" s="30" t="s">
        <v>1004</v>
      </c>
      <c r="B9" s="49"/>
      <c r="C9" s="50"/>
      <c r="D9" s="50"/>
      <c r="E9" s="50"/>
      <c r="F9" s="50"/>
      <c r="G9" s="50"/>
      <c r="H9" s="50"/>
      <c r="I9" s="51">
        <v>2.2737367544323206E-13</v>
      </c>
      <c r="J9" s="51">
        <v>0</v>
      </c>
      <c r="K9" s="52">
        <v>2.2737367544323206E-13</v>
      </c>
    </row>
    <row r="10" spans="1:11" hidden="1" x14ac:dyDescent="0.25">
      <c r="A10" s="2" t="s">
        <v>22</v>
      </c>
      <c r="B10" s="32"/>
      <c r="C10" s="32"/>
      <c r="D10" s="32"/>
      <c r="E10" s="32"/>
      <c r="F10" s="32"/>
      <c r="G10" s="31">
        <v>6.8212102632969618E-13</v>
      </c>
      <c r="H10" s="31">
        <v>0</v>
      </c>
      <c r="I10" s="32"/>
      <c r="J10" s="32"/>
      <c r="K10" s="31">
        <v>6.8212102632969618E-13</v>
      </c>
    </row>
    <row r="11" spans="1:11" hidden="1" x14ac:dyDescent="0.25">
      <c r="A11" s="30" t="s">
        <v>777</v>
      </c>
      <c r="B11" s="49"/>
      <c r="C11" s="50"/>
      <c r="D11" s="50"/>
      <c r="E11" s="50"/>
      <c r="F11" s="50"/>
      <c r="G11" s="51">
        <v>6.8212102632969618E-13</v>
      </c>
      <c r="H11" s="51">
        <v>0</v>
      </c>
      <c r="I11" s="50"/>
      <c r="J11" s="50"/>
      <c r="K11" s="52">
        <v>6.8212102632969618E-13</v>
      </c>
    </row>
    <row r="12" spans="1:11" hidden="1" x14ac:dyDescent="0.25">
      <c r="A12" s="2" t="s">
        <v>27</v>
      </c>
      <c r="B12" s="32"/>
      <c r="C12" s="32"/>
      <c r="D12" s="32"/>
      <c r="E12" s="32"/>
      <c r="F12" s="31">
        <v>-4.5474735088646412E-13</v>
      </c>
      <c r="G12" s="32"/>
      <c r="H12" s="31">
        <v>3.4106051316484809E-12</v>
      </c>
      <c r="I12" s="31">
        <v>0</v>
      </c>
      <c r="J12" s="32"/>
      <c r="K12" s="31">
        <v>2.9558577807620168E-12</v>
      </c>
    </row>
    <row r="13" spans="1:11" hidden="1" x14ac:dyDescent="0.25">
      <c r="A13" s="30" t="s">
        <v>814</v>
      </c>
      <c r="B13" s="49"/>
      <c r="C13" s="50"/>
      <c r="D13" s="50"/>
      <c r="E13" s="50"/>
      <c r="F13" s="51">
        <v>-4.5474735088646412E-13</v>
      </c>
      <c r="G13" s="50"/>
      <c r="H13" s="51">
        <v>3.4106051316484809E-12</v>
      </c>
      <c r="I13" s="51">
        <v>0</v>
      </c>
      <c r="J13" s="50"/>
      <c r="K13" s="52">
        <v>2.9558577807620168E-12</v>
      </c>
    </row>
    <row r="14" spans="1:11" x14ac:dyDescent="0.25">
      <c r="A14" s="2" t="s">
        <v>34</v>
      </c>
      <c r="B14" s="32"/>
      <c r="C14" s="32"/>
      <c r="D14" s="32"/>
      <c r="E14" s="32"/>
      <c r="F14" s="32"/>
      <c r="G14" s="32"/>
      <c r="H14" s="32"/>
      <c r="I14" s="32"/>
      <c r="J14" s="31">
        <v>11040.810000000001</v>
      </c>
      <c r="K14" s="31">
        <v>11040.810000000001</v>
      </c>
    </row>
    <row r="15" spans="1:11" x14ac:dyDescent="0.25">
      <c r="A15" s="30" t="s">
        <v>916</v>
      </c>
      <c r="B15" s="49"/>
      <c r="C15" s="50"/>
      <c r="D15" s="50"/>
      <c r="E15" s="50"/>
      <c r="F15" s="50"/>
      <c r="G15" s="50"/>
      <c r="H15" s="50"/>
      <c r="I15" s="50"/>
      <c r="J15" s="51">
        <v>11040.810000000001</v>
      </c>
      <c r="K15" s="52">
        <v>11040.810000000001</v>
      </c>
    </row>
    <row r="16" spans="1:11" hidden="1" x14ac:dyDescent="0.25">
      <c r="A16" s="2" t="s">
        <v>39</v>
      </c>
      <c r="B16" s="32"/>
      <c r="C16" s="32"/>
      <c r="D16" s="31">
        <v>7.1054273576010019E-15</v>
      </c>
      <c r="E16" s="32"/>
      <c r="F16" s="32"/>
      <c r="G16" s="31">
        <v>0</v>
      </c>
      <c r="H16" s="31">
        <v>0</v>
      </c>
      <c r="I16" s="32"/>
      <c r="J16" s="32"/>
      <c r="K16" s="31">
        <v>7.1054273576010019E-15</v>
      </c>
    </row>
    <row r="17" spans="1:11" hidden="1" x14ac:dyDescent="0.25">
      <c r="A17" s="30" t="s">
        <v>761</v>
      </c>
      <c r="B17" s="49"/>
      <c r="C17" s="50"/>
      <c r="D17" s="51">
        <v>7.1054273576010019E-15</v>
      </c>
      <c r="E17" s="50"/>
      <c r="F17" s="50"/>
      <c r="G17" s="51">
        <v>0</v>
      </c>
      <c r="H17" s="51">
        <v>0</v>
      </c>
      <c r="I17" s="50"/>
      <c r="J17" s="50"/>
      <c r="K17" s="52">
        <v>7.1054273576010019E-15</v>
      </c>
    </row>
    <row r="18" spans="1:11" x14ac:dyDescent="0.25">
      <c r="A18" s="2" t="s">
        <v>486</v>
      </c>
      <c r="B18" s="31">
        <v>176.71</v>
      </c>
      <c r="C18" s="31">
        <v>23806.739999999998</v>
      </c>
      <c r="D18" s="32"/>
      <c r="E18" s="32"/>
      <c r="F18" s="32"/>
      <c r="G18" s="32"/>
      <c r="H18" s="31">
        <v>0</v>
      </c>
      <c r="I18" s="32"/>
      <c r="J18" s="32"/>
      <c r="K18" s="31">
        <v>23983.449999999997</v>
      </c>
    </row>
    <row r="19" spans="1:11" x14ac:dyDescent="0.25">
      <c r="A19" s="30" t="s">
        <v>1025</v>
      </c>
      <c r="B19" s="53">
        <v>0</v>
      </c>
      <c r="C19" s="51">
        <v>11903.38</v>
      </c>
      <c r="D19" s="50"/>
      <c r="E19" s="50"/>
      <c r="F19" s="50"/>
      <c r="G19" s="50"/>
      <c r="H19" s="51">
        <v>0</v>
      </c>
      <c r="I19" s="50"/>
      <c r="J19" s="50"/>
      <c r="K19" s="52">
        <v>11903.38</v>
      </c>
    </row>
    <row r="20" spans="1:11" x14ac:dyDescent="0.25">
      <c r="A20" s="30" t="s">
        <v>1026</v>
      </c>
      <c r="B20" s="53">
        <v>176.71</v>
      </c>
      <c r="C20" s="51">
        <v>11903.36</v>
      </c>
      <c r="D20" s="50"/>
      <c r="E20" s="50"/>
      <c r="F20" s="50"/>
      <c r="G20" s="50"/>
      <c r="H20" s="51">
        <v>0</v>
      </c>
      <c r="I20" s="50"/>
      <c r="J20" s="50"/>
      <c r="K20" s="52">
        <v>12080.07</v>
      </c>
    </row>
    <row r="21" spans="1:11" x14ac:dyDescent="0.25">
      <c r="A21" s="2" t="s">
        <v>487</v>
      </c>
      <c r="B21" s="31">
        <v>148066.32</v>
      </c>
      <c r="C21" s="31">
        <v>39229.729999999996</v>
      </c>
      <c r="D21" s="31">
        <v>47242.32</v>
      </c>
      <c r="E21" s="31">
        <v>160609.66</v>
      </c>
      <c r="F21" s="31">
        <v>191372.2</v>
      </c>
      <c r="G21" s="31">
        <v>240.96</v>
      </c>
      <c r="H21" s="31">
        <v>579017.42999999993</v>
      </c>
      <c r="I21" s="31">
        <v>1202985.75</v>
      </c>
      <c r="J21" s="31">
        <v>0</v>
      </c>
      <c r="K21" s="31">
        <v>2368764.3699999996</v>
      </c>
    </row>
    <row r="22" spans="1:11" x14ac:dyDescent="0.25">
      <c r="A22" s="30" t="s">
        <v>788</v>
      </c>
      <c r="B22" s="53">
        <v>148066.32</v>
      </c>
      <c r="C22" s="51">
        <v>39229.729999999996</v>
      </c>
      <c r="D22" s="51">
        <v>47242.32</v>
      </c>
      <c r="E22" s="51">
        <v>60609.66</v>
      </c>
      <c r="F22" s="51">
        <v>73615.37999999999</v>
      </c>
      <c r="G22" s="51">
        <v>0.96</v>
      </c>
      <c r="H22" s="50"/>
      <c r="I22" s="50"/>
      <c r="J22" s="50"/>
      <c r="K22" s="52">
        <v>368764.37000000005</v>
      </c>
    </row>
    <row r="23" spans="1:11" x14ac:dyDescent="0.25">
      <c r="A23" s="30" t="s">
        <v>777</v>
      </c>
      <c r="B23" s="49"/>
      <c r="C23" s="50"/>
      <c r="D23" s="50"/>
      <c r="E23" s="51">
        <v>100000</v>
      </c>
      <c r="F23" s="51">
        <v>117756.82</v>
      </c>
      <c r="G23" s="51">
        <v>240</v>
      </c>
      <c r="H23" s="51">
        <v>579017.42999999993</v>
      </c>
      <c r="I23" s="51">
        <v>1202985.75</v>
      </c>
      <c r="J23" s="51">
        <v>0</v>
      </c>
      <c r="K23" s="52">
        <v>2000000</v>
      </c>
    </row>
    <row r="24" spans="1:11" x14ac:dyDescent="0.25">
      <c r="A24" s="2" t="s">
        <v>488</v>
      </c>
      <c r="B24" s="31">
        <v>0</v>
      </c>
      <c r="C24" s="31">
        <v>0</v>
      </c>
      <c r="D24" s="31">
        <v>0</v>
      </c>
      <c r="E24" s="31">
        <v>0</v>
      </c>
      <c r="F24" s="31">
        <v>78585.27</v>
      </c>
      <c r="G24" s="32"/>
      <c r="H24" s="32"/>
      <c r="I24" s="32"/>
      <c r="J24" s="32"/>
      <c r="K24" s="31">
        <v>78585.27</v>
      </c>
    </row>
    <row r="25" spans="1:11" x14ac:dyDescent="0.25">
      <c r="A25" s="30" t="s">
        <v>1027</v>
      </c>
      <c r="B25" s="49"/>
      <c r="C25" s="50"/>
      <c r="D25" s="50"/>
      <c r="E25" s="50"/>
      <c r="F25" s="51">
        <v>985.27</v>
      </c>
      <c r="G25" s="50"/>
      <c r="H25" s="50"/>
      <c r="I25" s="50"/>
      <c r="J25" s="50"/>
      <c r="K25" s="52">
        <v>985.27</v>
      </c>
    </row>
    <row r="26" spans="1:11" x14ac:dyDescent="0.25">
      <c r="A26" s="30" t="s">
        <v>1028</v>
      </c>
      <c r="B26" s="53">
        <v>0</v>
      </c>
      <c r="C26" s="51">
        <v>0</v>
      </c>
      <c r="D26" s="51">
        <v>0</v>
      </c>
      <c r="E26" s="51">
        <v>0</v>
      </c>
      <c r="F26" s="51">
        <v>77600</v>
      </c>
      <c r="G26" s="50"/>
      <c r="H26" s="50"/>
      <c r="I26" s="50"/>
      <c r="J26" s="50"/>
      <c r="K26" s="52">
        <v>77600</v>
      </c>
    </row>
    <row r="27" spans="1:11" x14ac:dyDescent="0.25">
      <c r="A27" s="2" t="s">
        <v>414</v>
      </c>
      <c r="B27" s="31">
        <v>147650.03</v>
      </c>
      <c r="C27" s="31">
        <v>441936.28</v>
      </c>
      <c r="D27" s="31">
        <v>1206416.8499999999</v>
      </c>
      <c r="E27" s="31">
        <v>1332605.8500000001</v>
      </c>
      <c r="F27" s="31">
        <v>1796042.85</v>
      </c>
      <c r="G27" s="31">
        <v>957832.91</v>
      </c>
      <c r="H27" s="31">
        <v>2379218.0699999998</v>
      </c>
      <c r="I27" s="31">
        <v>2102288.5699999998</v>
      </c>
      <c r="J27" s="31">
        <v>13100</v>
      </c>
      <c r="K27" s="31">
        <v>10377091.409999998</v>
      </c>
    </row>
    <row r="28" spans="1:11" x14ac:dyDescent="0.25">
      <c r="A28" s="30" t="s">
        <v>761</v>
      </c>
      <c r="B28" s="53">
        <v>147650.03</v>
      </c>
      <c r="C28" s="51">
        <v>441936.28</v>
      </c>
      <c r="D28" s="51">
        <v>1206416.8499999999</v>
      </c>
      <c r="E28" s="51">
        <v>836572.13</v>
      </c>
      <c r="F28" s="51">
        <v>875248.13</v>
      </c>
      <c r="G28" s="50"/>
      <c r="H28" s="50"/>
      <c r="I28" s="50"/>
      <c r="J28" s="50"/>
      <c r="K28" s="52">
        <v>3507823.42</v>
      </c>
    </row>
    <row r="29" spans="1:11" x14ac:dyDescent="0.25">
      <c r="A29" s="30" t="s">
        <v>777</v>
      </c>
      <c r="B29" s="49"/>
      <c r="C29" s="50"/>
      <c r="D29" s="50"/>
      <c r="E29" s="51">
        <v>496033.72</v>
      </c>
      <c r="F29" s="51">
        <v>920794.72</v>
      </c>
      <c r="G29" s="51">
        <v>719421.06</v>
      </c>
      <c r="H29" s="51">
        <v>832139.55999999994</v>
      </c>
      <c r="I29" s="51">
        <v>31610.94</v>
      </c>
      <c r="J29" s="51">
        <v>0</v>
      </c>
      <c r="K29" s="52">
        <v>3000000</v>
      </c>
    </row>
    <row r="30" spans="1:11" x14ac:dyDescent="0.25">
      <c r="A30" s="30" t="s">
        <v>783</v>
      </c>
      <c r="B30" s="49"/>
      <c r="C30" s="50"/>
      <c r="D30" s="50"/>
      <c r="E30" s="50"/>
      <c r="F30" s="50"/>
      <c r="G30" s="51">
        <v>238411.85</v>
      </c>
      <c r="H30" s="51">
        <v>1547028.5099999998</v>
      </c>
      <c r="I30" s="51">
        <v>706929.62</v>
      </c>
      <c r="J30" s="51">
        <v>7630.02</v>
      </c>
      <c r="K30" s="52">
        <v>2500000</v>
      </c>
    </row>
    <row r="31" spans="1:11" x14ac:dyDescent="0.25">
      <c r="A31" s="30" t="s">
        <v>802</v>
      </c>
      <c r="B31" s="49"/>
      <c r="C31" s="50"/>
      <c r="D31" s="50"/>
      <c r="E31" s="50"/>
      <c r="F31" s="50"/>
      <c r="G31" s="50"/>
      <c r="H31" s="51">
        <v>50</v>
      </c>
      <c r="I31" s="51">
        <v>1363748.0099999998</v>
      </c>
      <c r="J31" s="51">
        <v>5469.98</v>
      </c>
      <c r="K31" s="52">
        <v>1369267.9899999998</v>
      </c>
    </row>
    <row r="32" spans="1:11" x14ac:dyDescent="0.25">
      <c r="A32" s="2" t="s">
        <v>415</v>
      </c>
      <c r="B32" s="31">
        <v>22050.989999999998</v>
      </c>
      <c r="C32" s="31">
        <v>439297.53</v>
      </c>
      <c r="D32" s="31">
        <v>487378.53</v>
      </c>
      <c r="E32" s="31">
        <v>0</v>
      </c>
      <c r="F32" s="31">
        <v>1272.95</v>
      </c>
      <c r="G32" s="32"/>
      <c r="H32" s="32"/>
      <c r="I32" s="32"/>
      <c r="J32" s="32"/>
      <c r="K32" s="31">
        <v>950000</v>
      </c>
    </row>
    <row r="33" spans="1:11" x14ac:dyDescent="0.25">
      <c r="A33" s="30" t="s">
        <v>761</v>
      </c>
      <c r="B33" s="53">
        <v>22050.989999999998</v>
      </c>
      <c r="C33" s="51">
        <v>439297.53</v>
      </c>
      <c r="D33" s="51">
        <v>487378.53</v>
      </c>
      <c r="E33" s="51">
        <v>0</v>
      </c>
      <c r="F33" s="51">
        <v>1272.95</v>
      </c>
      <c r="G33" s="50"/>
      <c r="H33" s="50"/>
      <c r="I33" s="50"/>
      <c r="J33" s="50"/>
      <c r="K33" s="52">
        <v>950000</v>
      </c>
    </row>
    <row r="34" spans="1:11" x14ac:dyDescent="0.25">
      <c r="A34" s="2" t="s">
        <v>41</v>
      </c>
      <c r="B34" s="32"/>
      <c r="C34" s="32"/>
      <c r="D34" s="31">
        <v>97314.66</v>
      </c>
      <c r="E34" s="31">
        <v>158282.84</v>
      </c>
      <c r="F34" s="31">
        <v>97525.9</v>
      </c>
      <c r="G34" s="31">
        <v>3150</v>
      </c>
      <c r="H34" s="31">
        <v>29954.400000000001</v>
      </c>
      <c r="I34" s="32"/>
      <c r="J34" s="31">
        <v>11204.529999999999</v>
      </c>
      <c r="K34" s="31">
        <v>397432.33000000007</v>
      </c>
    </row>
    <row r="35" spans="1:11" x14ac:dyDescent="0.25">
      <c r="A35" s="30" t="s">
        <v>776</v>
      </c>
      <c r="B35" s="49"/>
      <c r="C35" s="50"/>
      <c r="D35" s="51">
        <v>97314.66</v>
      </c>
      <c r="E35" s="51">
        <v>158282.84</v>
      </c>
      <c r="F35" s="51">
        <v>97525.9</v>
      </c>
      <c r="G35" s="51">
        <v>3150</v>
      </c>
      <c r="H35" s="51">
        <v>29954.400000000001</v>
      </c>
      <c r="I35" s="50"/>
      <c r="J35" s="51">
        <v>11204.529999999999</v>
      </c>
      <c r="K35" s="52">
        <v>397432.33000000007</v>
      </c>
    </row>
    <row r="36" spans="1:11" x14ac:dyDescent="0.25">
      <c r="A36" s="2" t="s">
        <v>489</v>
      </c>
      <c r="B36" s="32"/>
      <c r="C36" s="32"/>
      <c r="D36" s="31">
        <v>105000</v>
      </c>
      <c r="E36" s="31">
        <v>94945.29</v>
      </c>
      <c r="F36" s="31">
        <v>261533.54</v>
      </c>
      <c r="G36" s="31">
        <v>566478.72000000009</v>
      </c>
      <c r="H36" s="31">
        <v>878828.10000000009</v>
      </c>
      <c r="I36" s="31">
        <v>180895.63999999998</v>
      </c>
      <c r="J36" s="31">
        <v>0</v>
      </c>
      <c r="K36" s="31">
        <v>2087681.2900000003</v>
      </c>
    </row>
    <row r="37" spans="1:11" x14ac:dyDescent="0.25">
      <c r="A37" s="30" t="s">
        <v>776</v>
      </c>
      <c r="B37" s="49"/>
      <c r="C37" s="50"/>
      <c r="D37" s="51">
        <v>105000</v>
      </c>
      <c r="E37" s="51">
        <v>94945.29</v>
      </c>
      <c r="F37" s="51">
        <v>261533.54</v>
      </c>
      <c r="G37" s="51">
        <v>566478.72000000009</v>
      </c>
      <c r="H37" s="51">
        <v>878828.10000000009</v>
      </c>
      <c r="I37" s="51">
        <v>180895.63999999998</v>
      </c>
      <c r="J37" s="51">
        <v>0</v>
      </c>
      <c r="K37" s="52">
        <v>2087681.2900000003</v>
      </c>
    </row>
    <row r="38" spans="1:11" x14ac:dyDescent="0.25">
      <c r="A38" s="2" t="s">
        <v>490</v>
      </c>
      <c r="B38" s="32"/>
      <c r="C38" s="32"/>
      <c r="D38" s="31">
        <v>2274</v>
      </c>
      <c r="E38" s="31">
        <v>0</v>
      </c>
      <c r="F38" s="32"/>
      <c r="G38" s="31">
        <v>-750</v>
      </c>
      <c r="H38" s="31">
        <v>0</v>
      </c>
      <c r="I38" s="32"/>
      <c r="J38" s="32"/>
      <c r="K38" s="31">
        <v>1524</v>
      </c>
    </row>
    <row r="39" spans="1:11" x14ac:dyDescent="0.25">
      <c r="A39" s="30" t="s">
        <v>776</v>
      </c>
      <c r="B39" s="49"/>
      <c r="C39" s="50"/>
      <c r="D39" s="51">
        <v>2274</v>
      </c>
      <c r="E39" s="51">
        <v>0</v>
      </c>
      <c r="F39" s="50"/>
      <c r="G39" s="51">
        <v>-750</v>
      </c>
      <c r="H39" s="51">
        <v>0</v>
      </c>
      <c r="I39" s="50"/>
      <c r="J39" s="50"/>
      <c r="K39" s="52">
        <v>1524</v>
      </c>
    </row>
    <row r="40" spans="1:11" x14ac:dyDescent="0.25">
      <c r="A40" s="2" t="s">
        <v>416</v>
      </c>
      <c r="B40" s="32"/>
      <c r="C40" s="32"/>
      <c r="D40" s="31">
        <v>158032.97999999998</v>
      </c>
      <c r="E40" s="31">
        <v>84274.579999999987</v>
      </c>
      <c r="F40" s="31">
        <v>544521.1399999999</v>
      </c>
      <c r="G40" s="31">
        <v>63171.3</v>
      </c>
      <c r="H40" s="32"/>
      <c r="I40" s="32"/>
      <c r="J40" s="32"/>
      <c r="K40" s="31">
        <v>849999.99999999988</v>
      </c>
    </row>
    <row r="41" spans="1:11" x14ac:dyDescent="0.25">
      <c r="A41" s="30" t="s">
        <v>776</v>
      </c>
      <c r="B41" s="49"/>
      <c r="C41" s="50"/>
      <c r="D41" s="51">
        <v>158032.97999999998</v>
      </c>
      <c r="E41" s="51">
        <v>84274.579999999987</v>
      </c>
      <c r="F41" s="51">
        <v>544521.1399999999</v>
      </c>
      <c r="G41" s="51">
        <v>63171.3</v>
      </c>
      <c r="H41" s="50"/>
      <c r="I41" s="50"/>
      <c r="J41" s="50"/>
      <c r="K41" s="52">
        <v>849999.99999999988</v>
      </c>
    </row>
    <row r="42" spans="1:11" x14ac:dyDescent="0.25">
      <c r="A42" s="2" t="s">
        <v>491</v>
      </c>
      <c r="B42" s="31">
        <v>87288.89</v>
      </c>
      <c r="C42" s="31">
        <v>44758.76</v>
      </c>
      <c r="D42" s="31">
        <v>23723.82</v>
      </c>
      <c r="E42" s="31">
        <v>0</v>
      </c>
      <c r="F42" s="32"/>
      <c r="G42" s="32"/>
      <c r="H42" s="32"/>
      <c r="I42" s="32"/>
      <c r="J42" s="32"/>
      <c r="K42" s="31">
        <v>155771.47</v>
      </c>
    </row>
    <row r="43" spans="1:11" x14ac:dyDescent="0.25">
      <c r="A43" s="30" t="s">
        <v>788</v>
      </c>
      <c r="B43" s="53">
        <v>87288.89</v>
      </c>
      <c r="C43" s="51">
        <v>44758.76</v>
      </c>
      <c r="D43" s="51">
        <v>23723.82</v>
      </c>
      <c r="E43" s="51">
        <v>0</v>
      </c>
      <c r="F43" s="50"/>
      <c r="G43" s="50"/>
      <c r="H43" s="50"/>
      <c r="I43" s="50"/>
      <c r="J43" s="50"/>
      <c r="K43" s="52">
        <v>155771.47</v>
      </c>
    </row>
    <row r="44" spans="1:11" x14ac:dyDescent="0.25">
      <c r="A44" s="2" t="s">
        <v>492</v>
      </c>
      <c r="B44" s="32"/>
      <c r="C44" s="31">
        <v>1785.93</v>
      </c>
      <c r="D44" s="32"/>
      <c r="E44" s="32"/>
      <c r="F44" s="32"/>
      <c r="G44" s="32"/>
      <c r="H44" s="32"/>
      <c r="I44" s="32"/>
      <c r="J44" s="32"/>
      <c r="K44" s="31">
        <v>1785.93</v>
      </c>
    </row>
    <row r="45" spans="1:11" x14ac:dyDescent="0.25">
      <c r="A45" s="30" t="s">
        <v>1029</v>
      </c>
      <c r="B45" s="49"/>
      <c r="C45" s="51">
        <v>1785.93</v>
      </c>
      <c r="D45" s="50"/>
      <c r="E45" s="50"/>
      <c r="F45" s="50"/>
      <c r="G45" s="50"/>
      <c r="H45" s="50"/>
      <c r="I45" s="50"/>
      <c r="J45" s="50"/>
      <c r="K45" s="52">
        <v>1785.93</v>
      </c>
    </row>
    <row r="46" spans="1:11" x14ac:dyDescent="0.25">
      <c r="A46" s="2" t="s">
        <v>493</v>
      </c>
      <c r="B46" s="32"/>
      <c r="C46" s="31">
        <v>9508.94</v>
      </c>
      <c r="D46" s="32"/>
      <c r="E46" s="32"/>
      <c r="F46" s="32"/>
      <c r="G46" s="32"/>
      <c r="H46" s="32"/>
      <c r="I46" s="32"/>
      <c r="J46" s="32"/>
      <c r="K46" s="31">
        <v>9508.94</v>
      </c>
    </row>
    <row r="47" spans="1:11" x14ac:dyDescent="0.25">
      <c r="A47" s="30" t="s">
        <v>752</v>
      </c>
      <c r="B47" s="49"/>
      <c r="C47" s="51">
        <v>9508.94</v>
      </c>
      <c r="D47" s="50"/>
      <c r="E47" s="50"/>
      <c r="F47" s="50"/>
      <c r="G47" s="50"/>
      <c r="H47" s="50"/>
      <c r="I47" s="50"/>
      <c r="J47" s="50"/>
      <c r="K47" s="52">
        <v>9508.94</v>
      </c>
    </row>
    <row r="48" spans="1:11" x14ac:dyDescent="0.25">
      <c r="A48" s="2" t="s">
        <v>494</v>
      </c>
      <c r="B48" s="31">
        <v>425195.38</v>
      </c>
      <c r="C48" s="31">
        <v>859967.8899999999</v>
      </c>
      <c r="D48" s="31">
        <v>597535.84000000008</v>
      </c>
      <c r="E48" s="31">
        <v>1022205.6100000001</v>
      </c>
      <c r="F48" s="31">
        <v>1421879.1400000001</v>
      </c>
      <c r="G48" s="31">
        <v>1962726.9</v>
      </c>
      <c r="H48" s="31">
        <v>49058.159999999996</v>
      </c>
      <c r="I48" s="31">
        <v>248606.28</v>
      </c>
      <c r="J48" s="31">
        <v>138840.97999999998</v>
      </c>
      <c r="K48" s="31">
        <v>6726016.1799999997</v>
      </c>
    </row>
    <row r="49" spans="1:11" x14ac:dyDescent="0.25">
      <c r="A49" s="30" t="s">
        <v>758</v>
      </c>
      <c r="B49" s="53">
        <v>38395.11</v>
      </c>
      <c r="C49" s="51">
        <v>77655.019999999975</v>
      </c>
      <c r="D49" s="51">
        <v>53934.91</v>
      </c>
      <c r="E49" s="51">
        <v>118649.35</v>
      </c>
      <c r="F49" s="51">
        <v>280344.55000000005</v>
      </c>
      <c r="G49" s="51">
        <v>1241211.3499999999</v>
      </c>
      <c r="H49" s="51">
        <v>39058.159999999996</v>
      </c>
      <c r="I49" s="51">
        <v>133601.26</v>
      </c>
      <c r="J49" s="51">
        <v>35346</v>
      </c>
      <c r="K49" s="52">
        <v>2018195.71</v>
      </c>
    </row>
    <row r="50" spans="1:11" x14ac:dyDescent="0.25">
      <c r="A50" s="30" t="s">
        <v>848</v>
      </c>
      <c r="B50" s="49"/>
      <c r="C50" s="50"/>
      <c r="D50" s="50"/>
      <c r="E50" s="50"/>
      <c r="F50" s="50"/>
      <c r="G50" s="51">
        <v>183741.47</v>
      </c>
      <c r="H50" s="51">
        <v>10000</v>
      </c>
      <c r="I50" s="50"/>
      <c r="J50" s="51">
        <v>35</v>
      </c>
      <c r="K50" s="52">
        <v>193776.47</v>
      </c>
    </row>
    <row r="51" spans="1:11" x14ac:dyDescent="0.25">
      <c r="A51" s="30" t="s">
        <v>1030</v>
      </c>
      <c r="B51" s="49"/>
      <c r="C51" s="50"/>
      <c r="D51" s="50"/>
      <c r="E51" s="51">
        <v>0</v>
      </c>
      <c r="F51" s="51">
        <v>0</v>
      </c>
      <c r="G51" s="51">
        <v>0</v>
      </c>
      <c r="H51" s="51">
        <v>0</v>
      </c>
      <c r="I51" s="51">
        <v>115005.01999999999</v>
      </c>
      <c r="J51" s="51">
        <v>103459.98</v>
      </c>
      <c r="K51" s="52">
        <v>218465</v>
      </c>
    </row>
    <row r="52" spans="1:11" x14ac:dyDescent="0.25">
      <c r="A52" s="30" t="s">
        <v>964</v>
      </c>
      <c r="B52" s="49"/>
      <c r="C52" s="50"/>
      <c r="D52" s="50"/>
      <c r="E52" s="50"/>
      <c r="F52" s="51">
        <v>0</v>
      </c>
      <c r="G52" s="51">
        <v>20000</v>
      </c>
      <c r="H52" s="50"/>
      <c r="I52" s="50"/>
      <c r="J52" s="50"/>
      <c r="K52" s="52">
        <v>20000</v>
      </c>
    </row>
    <row r="53" spans="1:11" x14ac:dyDescent="0.25">
      <c r="A53" s="30" t="s">
        <v>1031</v>
      </c>
      <c r="B53" s="53">
        <v>386800.27</v>
      </c>
      <c r="C53" s="51">
        <v>782312.86999999988</v>
      </c>
      <c r="D53" s="51">
        <v>543600.93000000005</v>
      </c>
      <c r="E53" s="51">
        <v>903556.26000000013</v>
      </c>
      <c r="F53" s="51">
        <v>1141534.5900000001</v>
      </c>
      <c r="G53" s="51">
        <v>517774.08000000002</v>
      </c>
      <c r="H53" s="50"/>
      <c r="I53" s="50"/>
      <c r="J53" s="50"/>
      <c r="K53" s="52">
        <v>4275579</v>
      </c>
    </row>
    <row r="54" spans="1:11" x14ac:dyDescent="0.25">
      <c r="A54" s="2" t="s">
        <v>495</v>
      </c>
      <c r="B54" s="31">
        <v>-22172.48</v>
      </c>
      <c r="C54" s="31">
        <v>0</v>
      </c>
      <c r="D54" s="31">
        <v>0</v>
      </c>
      <c r="E54" s="32"/>
      <c r="F54" s="32"/>
      <c r="G54" s="32"/>
      <c r="H54" s="32"/>
      <c r="I54" s="32"/>
      <c r="J54" s="32"/>
      <c r="K54" s="31">
        <v>-22172.48</v>
      </c>
    </row>
    <row r="55" spans="1:11" x14ac:dyDescent="0.25">
      <c r="A55" s="30" t="s">
        <v>1032</v>
      </c>
      <c r="B55" s="53">
        <v>-22172.48</v>
      </c>
      <c r="C55" s="51">
        <v>0</v>
      </c>
      <c r="D55" s="51">
        <v>0</v>
      </c>
      <c r="E55" s="50"/>
      <c r="F55" s="50"/>
      <c r="G55" s="50"/>
      <c r="H55" s="50"/>
      <c r="I55" s="50"/>
      <c r="J55" s="50"/>
      <c r="K55" s="52">
        <v>-22172.48</v>
      </c>
    </row>
    <row r="56" spans="1:11" hidden="1" x14ac:dyDescent="0.25">
      <c r="A56" s="2" t="s">
        <v>496</v>
      </c>
      <c r="B56" s="31">
        <v>2263149.1099999994</v>
      </c>
      <c r="C56" s="31">
        <v>2074911.1300000004</v>
      </c>
      <c r="D56" s="31">
        <v>2134691.7300000009</v>
      </c>
      <c r="E56" s="31">
        <v>1550065.7799999998</v>
      </c>
      <c r="F56" s="31">
        <v>953661.31</v>
      </c>
      <c r="G56" s="31">
        <v>1019722.39</v>
      </c>
      <c r="H56" s="31">
        <v>11151234.059999999</v>
      </c>
      <c r="I56" s="31">
        <v>17837287.259999998</v>
      </c>
      <c r="J56" s="31">
        <v>1142146.6599999999</v>
      </c>
      <c r="K56" s="31">
        <v>40126869.43</v>
      </c>
    </row>
    <row r="57" spans="1:11" hidden="1" x14ac:dyDescent="0.25">
      <c r="A57" s="30" t="s">
        <v>749</v>
      </c>
      <c r="B57" s="49"/>
      <c r="C57" s="50"/>
      <c r="D57" s="50"/>
      <c r="E57" s="50"/>
      <c r="F57" s="51">
        <v>19846.66</v>
      </c>
      <c r="G57" s="51">
        <v>19164.09</v>
      </c>
      <c r="H57" s="50"/>
      <c r="I57" s="50"/>
      <c r="J57" s="50"/>
      <c r="K57" s="52">
        <v>39010.75</v>
      </c>
    </row>
    <row r="58" spans="1:11" hidden="1" x14ac:dyDescent="0.25">
      <c r="A58" s="30" t="s">
        <v>1033</v>
      </c>
      <c r="B58" s="49"/>
      <c r="C58" s="50"/>
      <c r="D58" s="50"/>
      <c r="E58" s="50"/>
      <c r="F58" s="50"/>
      <c r="G58" s="51">
        <v>0</v>
      </c>
      <c r="H58" s="51">
        <v>2328914.52</v>
      </c>
      <c r="I58" s="51">
        <v>555818.89</v>
      </c>
      <c r="J58" s="51">
        <v>81319.350000000006</v>
      </c>
      <c r="K58" s="52">
        <v>2966052.7600000002</v>
      </c>
    </row>
    <row r="59" spans="1:11" x14ac:dyDescent="0.25">
      <c r="A59" s="30" t="s">
        <v>1034</v>
      </c>
      <c r="B59" s="53">
        <v>2263149.1099999994</v>
      </c>
      <c r="C59" s="51">
        <v>2074911.1300000004</v>
      </c>
      <c r="D59" s="51">
        <v>2134691.7300000009</v>
      </c>
      <c r="E59" s="51">
        <v>1550065.7799999998</v>
      </c>
      <c r="F59" s="51">
        <v>258814.65000000002</v>
      </c>
      <c r="G59" s="51">
        <v>245301.99000000002</v>
      </c>
      <c r="H59" s="51">
        <v>1234531.93</v>
      </c>
      <c r="I59" s="51">
        <v>-118411.54000000001</v>
      </c>
      <c r="J59" s="51">
        <v>0</v>
      </c>
      <c r="K59" s="52">
        <v>9643054.7800000012</v>
      </c>
    </row>
    <row r="60" spans="1:11" ht="15.75" thickBot="1" x14ac:dyDescent="0.3">
      <c r="A60" s="30" t="s">
        <v>814</v>
      </c>
      <c r="B60" s="49"/>
      <c r="C60" s="50"/>
      <c r="D60" s="50"/>
      <c r="E60" s="50"/>
      <c r="F60" s="51">
        <v>675000</v>
      </c>
      <c r="G60" s="51">
        <v>312884.46999999997</v>
      </c>
      <c r="H60" s="51">
        <v>4754535.72</v>
      </c>
      <c r="I60" s="51">
        <v>6511493.709999999</v>
      </c>
      <c r="J60" s="51">
        <v>890612.69</v>
      </c>
      <c r="K60" s="52">
        <v>13144526.589999998</v>
      </c>
    </row>
    <row r="61" spans="1:11" x14ac:dyDescent="0.25">
      <c r="A61" s="30" t="s">
        <v>783</v>
      </c>
      <c r="B61" s="49"/>
      <c r="C61" s="50"/>
      <c r="D61" s="50"/>
      <c r="E61" s="50"/>
      <c r="F61" s="50"/>
      <c r="G61" s="51">
        <v>442371.84000000003</v>
      </c>
      <c r="H61" s="51">
        <v>2826125.02</v>
      </c>
      <c r="I61" s="51">
        <v>4830994.1000000006</v>
      </c>
      <c r="J61" s="51">
        <v>99890.38</v>
      </c>
      <c r="K61" s="52">
        <v>8199381.3399999999</v>
      </c>
    </row>
    <row r="62" spans="1:11" x14ac:dyDescent="0.25">
      <c r="A62" s="30" t="s">
        <v>778</v>
      </c>
      <c r="B62" s="49"/>
      <c r="C62" s="50"/>
      <c r="D62" s="50"/>
      <c r="E62" s="50"/>
      <c r="F62" s="50"/>
      <c r="G62" s="50"/>
      <c r="H62" s="51">
        <v>7126.87</v>
      </c>
      <c r="I62" s="51">
        <v>6057392.0999999996</v>
      </c>
      <c r="J62" s="51">
        <v>70324.240000000034</v>
      </c>
      <c r="K62" s="52">
        <v>6134843.21</v>
      </c>
    </row>
    <row r="63" spans="1:11" x14ac:dyDescent="0.25">
      <c r="A63" s="2" t="s">
        <v>497</v>
      </c>
      <c r="B63" s="32"/>
      <c r="C63" s="32"/>
      <c r="D63" s="32"/>
      <c r="E63" s="31">
        <v>84374</v>
      </c>
      <c r="F63" s="32"/>
      <c r="G63" s="32"/>
      <c r="H63" s="32"/>
      <c r="I63" s="32"/>
      <c r="J63" s="32"/>
      <c r="K63" s="31">
        <v>84374</v>
      </c>
    </row>
    <row r="64" spans="1:11" x14ac:dyDescent="0.25">
      <c r="A64" s="30" t="s">
        <v>749</v>
      </c>
      <c r="B64" s="49"/>
      <c r="C64" s="50"/>
      <c r="D64" s="50"/>
      <c r="E64" s="51">
        <v>84374</v>
      </c>
      <c r="F64" s="50"/>
      <c r="G64" s="50"/>
      <c r="H64" s="50"/>
      <c r="I64" s="50"/>
      <c r="J64" s="50"/>
      <c r="K64" s="52">
        <v>84374</v>
      </c>
    </row>
    <row r="65" spans="1:11" x14ac:dyDescent="0.25">
      <c r="A65" s="2" t="s">
        <v>498</v>
      </c>
      <c r="B65" s="32"/>
      <c r="C65" s="31">
        <v>146716.38</v>
      </c>
      <c r="D65" s="31">
        <v>7679.7000000000007</v>
      </c>
      <c r="E65" s="32"/>
      <c r="F65" s="32"/>
      <c r="G65" s="32"/>
      <c r="H65" s="32"/>
      <c r="I65" s="32"/>
      <c r="J65" s="32"/>
      <c r="K65" s="31">
        <v>154396.08000000002</v>
      </c>
    </row>
    <row r="66" spans="1:11" x14ac:dyDescent="0.25">
      <c r="A66" s="30" t="s">
        <v>1035</v>
      </c>
      <c r="B66" s="49"/>
      <c r="C66" s="51">
        <v>146716.38</v>
      </c>
      <c r="D66" s="51">
        <v>7679.7000000000007</v>
      </c>
      <c r="E66" s="50"/>
      <c r="F66" s="50"/>
      <c r="G66" s="50"/>
      <c r="H66" s="50"/>
      <c r="I66" s="50"/>
      <c r="J66" s="50"/>
      <c r="K66" s="52">
        <v>154396.08000000002</v>
      </c>
    </row>
    <row r="67" spans="1:11" x14ac:dyDescent="0.25">
      <c r="A67" s="2" t="s">
        <v>417</v>
      </c>
      <c r="B67" s="32"/>
      <c r="C67" s="32"/>
      <c r="D67" s="32"/>
      <c r="E67" s="32"/>
      <c r="F67" s="31">
        <v>90714.01</v>
      </c>
      <c r="G67" s="31">
        <v>884642.80999999994</v>
      </c>
      <c r="H67" s="31">
        <v>-292802.67000000004</v>
      </c>
      <c r="I67" s="31">
        <v>1006452.29</v>
      </c>
      <c r="J67" s="31">
        <v>16914.689999999999</v>
      </c>
      <c r="K67" s="31">
        <v>1705921.13</v>
      </c>
    </row>
    <row r="68" spans="1:11" x14ac:dyDescent="0.25">
      <c r="A68" s="30" t="s">
        <v>1036</v>
      </c>
      <c r="B68" s="49"/>
      <c r="C68" s="50"/>
      <c r="D68" s="50"/>
      <c r="E68" s="50"/>
      <c r="F68" s="51">
        <v>90714.01</v>
      </c>
      <c r="G68" s="51">
        <v>775681.23</v>
      </c>
      <c r="H68" s="51">
        <v>-292802.67000000004</v>
      </c>
      <c r="I68" s="51">
        <v>811704.97</v>
      </c>
      <c r="J68" s="51">
        <v>0</v>
      </c>
      <c r="K68" s="52">
        <v>1385297.54</v>
      </c>
    </row>
    <row r="69" spans="1:11" x14ac:dyDescent="0.25">
      <c r="A69" s="30" t="s">
        <v>814</v>
      </c>
      <c r="B69" s="49"/>
      <c r="C69" s="50"/>
      <c r="D69" s="50"/>
      <c r="E69" s="50"/>
      <c r="F69" s="51">
        <v>0</v>
      </c>
      <c r="G69" s="51">
        <v>108961.58</v>
      </c>
      <c r="H69" s="51">
        <v>0</v>
      </c>
      <c r="I69" s="51">
        <v>194747.32</v>
      </c>
      <c r="J69" s="51">
        <v>16914.689999999999</v>
      </c>
      <c r="K69" s="52">
        <v>320623.59000000003</v>
      </c>
    </row>
    <row r="70" spans="1:11" x14ac:dyDescent="0.25">
      <c r="A70" s="2" t="s">
        <v>499</v>
      </c>
      <c r="B70" s="32"/>
      <c r="C70" s="32"/>
      <c r="D70" s="32"/>
      <c r="E70" s="32"/>
      <c r="F70" s="31">
        <v>1962269.44</v>
      </c>
      <c r="G70" s="31">
        <v>-315147.16999999993</v>
      </c>
      <c r="H70" s="31">
        <v>296602.75999999995</v>
      </c>
      <c r="I70" s="31">
        <v>8027650.2300000014</v>
      </c>
      <c r="J70" s="31">
        <v>3233655.5800000005</v>
      </c>
      <c r="K70" s="31">
        <v>13205030.84</v>
      </c>
    </row>
    <row r="71" spans="1:11" x14ac:dyDescent="0.25">
      <c r="A71" s="30" t="s">
        <v>1037</v>
      </c>
      <c r="B71" s="49"/>
      <c r="C71" s="50"/>
      <c r="D71" s="50"/>
      <c r="E71" s="50"/>
      <c r="F71" s="51">
        <v>352258.46</v>
      </c>
      <c r="G71" s="51">
        <v>605842.54</v>
      </c>
      <c r="H71" s="51">
        <v>41697.199999999997</v>
      </c>
      <c r="I71" s="51">
        <v>3344219.05</v>
      </c>
      <c r="J71" s="51">
        <v>165258.44999999998</v>
      </c>
      <c r="K71" s="52">
        <v>4509275.7</v>
      </c>
    </row>
    <row r="72" spans="1:11" x14ac:dyDescent="0.25">
      <c r="A72" s="30" t="s">
        <v>749</v>
      </c>
      <c r="B72" s="49"/>
      <c r="C72" s="50"/>
      <c r="D72" s="50"/>
      <c r="E72" s="50"/>
      <c r="F72" s="50"/>
      <c r="G72" s="50"/>
      <c r="H72" s="50"/>
      <c r="I72" s="51">
        <v>1000000</v>
      </c>
      <c r="J72" s="50"/>
      <c r="K72" s="52">
        <v>1000000</v>
      </c>
    </row>
    <row r="73" spans="1:11" x14ac:dyDescent="0.25">
      <c r="A73" s="30" t="s">
        <v>814</v>
      </c>
      <c r="B73" s="49"/>
      <c r="C73" s="50"/>
      <c r="D73" s="50"/>
      <c r="E73" s="50"/>
      <c r="F73" s="51">
        <v>1610010.98</v>
      </c>
      <c r="G73" s="51">
        <v>-920989.71</v>
      </c>
      <c r="H73" s="51">
        <v>254905.55999999997</v>
      </c>
      <c r="I73" s="51">
        <v>3683431.1800000011</v>
      </c>
      <c r="J73" s="51">
        <v>3068397.1300000004</v>
      </c>
      <c r="K73" s="52">
        <v>7695755.1400000006</v>
      </c>
    </row>
    <row r="74" spans="1:11" x14ac:dyDescent="0.25">
      <c r="A74" s="2" t="s">
        <v>500</v>
      </c>
      <c r="B74" s="32"/>
      <c r="C74" s="32"/>
      <c r="D74" s="32"/>
      <c r="E74" s="32"/>
      <c r="F74" s="31">
        <v>4513.829999999999</v>
      </c>
      <c r="G74" s="31">
        <v>180562.21</v>
      </c>
      <c r="H74" s="31">
        <v>892334.33</v>
      </c>
      <c r="I74" s="31">
        <v>6135739.5</v>
      </c>
      <c r="J74" s="31">
        <v>50584.909999999996</v>
      </c>
      <c r="K74" s="31">
        <v>7263734.7800000012</v>
      </c>
    </row>
    <row r="75" spans="1:11" x14ac:dyDescent="0.25">
      <c r="A75" s="30" t="s">
        <v>1036</v>
      </c>
      <c r="B75" s="49"/>
      <c r="C75" s="50"/>
      <c r="D75" s="50"/>
      <c r="E75" s="50"/>
      <c r="F75" s="51">
        <v>4513.829999999999</v>
      </c>
      <c r="G75" s="51">
        <v>3192.28</v>
      </c>
      <c r="H75" s="51">
        <v>889532.33</v>
      </c>
      <c r="I75" s="51">
        <v>2474788.5600000005</v>
      </c>
      <c r="J75" s="51">
        <v>21300.21</v>
      </c>
      <c r="K75" s="52">
        <v>3393327.2100000004</v>
      </c>
    </row>
    <row r="76" spans="1:11" x14ac:dyDescent="0.25">
      <c r="A76" s="30" t="s">
        <v>1038</v>
      </c>
      <c r="B76" s="49"/>
      <c r="C76" s="50"/>
      <c r="D76" s="50"/>
      <c r="E76" s="50"/>
      <c r="F76" s="50"/>
      <c r="G76" s="50"/>
      <c r="H76" s="51">
        <v>2802</v>
      </c>
      <c r="I76" s="51">
        <v>2351243.2600000002</v>
      </c>
      <c r="J76" s="51">
        <v>25066.999999999996</v>
      </c>
      <c r="K76" s="52">
        <v>2379112.2600000002</v>
      </c>
    </row>
    <row r="77" spans="1:11" x14ac:dyDescent="0.25">
      <c r="A77" s="30" t="s">
        <v>814</v>
      </c>
      <c r="B77" s="49"/>
      <c r="C77" s="50"/>
      <c r="D77" s="50"/>
      <c r="E77" s="50"/>
      <c r="F77" s="51">
        <v>0</v>
      </c>
      <c r="G77" s="51">
        <v>177369.93</v>
      </c>
      <c r="H77" s="51">
        <v>0</v>
      </c>
      <c r="I77" s="51">
        <v>1309707.68</v>
      </c>
      <c r="J77" s="51">
        <v>4217.7</v>
      </c>
      <c r="K77" s="52">
        <v>1491295.3099999998</v>
      </c>
    </row>
    <row r="78" spans="1:11" x14ac:dyDescent="0.25">
      <c r="A78" s="2" t="s">
        <v>501</v>
      </c>
      <c r="B78" s="32"/>
      <c r="C78" s="32"/>
      <c r="D78" s="32"/>
      <c r="E78" s="32"/>
      <c r="F78" s="31">
        <v>1466.8700000000031</v>
      </c>
      <c r="G78" s="31">
        <v>132498.01</v>
      </c>
      <c r="H78" s="31">
        <v>331506.25</v>
      </c>
      <c r="I78" s="31">
        <v>840833.86</v>
      </c>
      <c r="J78" s="31">
        <v>1783648.96</v>
      </c>
      <c r="K78" s="31">
        <v>3089953.95</v>
      </c>
    </row>
    <row r="79" spans="1:11" x14ac:dyDescent="0.25">
      <c r="A79" s="30" t="s">
        <v>1039</v>
      </c>
      <c r="B79" s="49"/>
      <c r="C79" s="50"/>
      <c r="D79" s="50"/>
      <c r="E79" s="50"/>
      <c r="F79" s="50"/>
      <c r="G79" s="50"/>
      <c r="H79" s="51">
        <v>69072.09</v>
      </c>
      <c r="I79" s="51">
        <v>722955.98</v>
      </c>
      <c r="J79" s="51">
        <v>1005909.8499999999</v>
      </c>
      <c r="K79" s="52">
        <v>1797937.92</v>
      </c>
    </row>
    <row r="80" spans="1:11" x14ac:dyDescent="0.25">
      <c r="A80" s="30" t="s">
        <v>814</v>
      </c>
      <c r="B80" s="49"/>
      <c r="C80" s="50"/>
      <c r="D80" s="50"/>
      <c r="E80" s="50"/>
      <c r="F80" s="51">
        <v>1466.8700000000031</v>
      </c>
      <c r="G80" s="51">
        <v>132498.01</v>
      </c>
      <c r="H80" s="51">
        <v>262434.15999999997</v>
      </c>
      <c r="I80" s="51">
        <v>117877.88000000002</v>
      </c>
      <c r="J80" s="51">
        <v>777739.1100000001</v>
      </c>
      <c r="K80" s="52">
        <v>1292016.0300000003</v>
      </c>
    </row>
    <row r="81" spans="1:11" x14ac:dyDescent="0.25">
      <c r="A81" s="2" t="s">
        <v>502</v>
      </c>
      <c r="B81" s="32"/>
      <c r="C81" s="32"/>
      <c r="D81" s="32"/>
      <c r="E81" s="32"/>
      <c r="F81" s="31">
        <v>257482.90000000002</v>
      </c>
      <c r="G81" s="31">
        <v>1394496.1</v>
      </c>
      <c r="H81" s="31">
        <v>94388.51</v>
      </c>
      <c r="I81" s="31">
        <v>0.74</v>
      </c>
      <c r="J81" s="32"/>
      <c r="K81" s="31">
        <v>1746368.25</v>
      </c>
    </row>
    <row r="82" spans="1:11" x14ac:dyDescent="0.25">
      <c r="A82" s="30" t="s">
        <v>1036</v>
      </c>
      <c r="B82" s="49"/>
      <c r="C82" s="50"/>
      <c r="D82" s="50"/>
      <c r="E82" s="50"/>
      <c r="F82" s="51">
        <v>256847.14</v>
      </c>
      <c r="G82" s="51">
        <v>740979.11</v>
      </c>
      <c r="H82" s="51">
        <v>0</v>
      </c>
      <c r="I82" s="50"/>
      <c r="J82" s="50"/>
      <c r="K82" s="52">
        <v>997826.25</v>
      </c>
    </row>
    <row r="83" spans="1:11" x14ac:dyDescent="0.25">
      <c r="A83" s="30" t="s">
        <v>814</v>
      </c>
      <c r="B83" s="49"/>
      <c r="C83" s="50"/>
      <c r="D83" s="50"/>
      <c r="E83" s="50"/>
      <c r="F83" s="51">
        <v>635.76000000000204</v>
      </c>
      <c r="G83" s="51">
        <v>653516.99</v>
      </c>
      <c r="H83" s="51">
        <v>94388.51</v>
      </c>
      <c r="I83" s="51">
        <v>0.74</v>
      </c>
      <c r="J83" s="50"/>
      <c r="K83" s="52">
        <v>748542</v>
      </c>
    </row>
    <row r="84" spans="1:11" x14ac:dyDescent="0.25">
      <c r="A84" s="2" t="s">
        <v>503</v>
      </c>
      <c r="B84" s="32"/>
      <c r="C84" s="32"/>
      <c r="D84" s="32"/>
      <c r="E84" s="32"/>
      <c r="F84" s="31">
        <v>222588.56</v>
      </c>
      <c r="G84" s="31">
        <v>2113816.8999999994</v>
      </c>
      <c r="H84" s="31">
        <v>6604895.6500000004</v>
      </c>
      <c r="I84" s="31">
        <v>350030.68</v>
      </c>
      <c r="J84" s="31">
        <v>8355.51</v>
      </c>
      <c r="K84" s="31">
        <v>9299687.3000000007</v>
      </c>
    </row>
    <row r="85" spans="1:11" x14ac:dyDescent="0.25">
      <c r="A85" s="30" t="s">
        <v>1037</v>
      </c>
      <c r="B85" s="49"/>
      <c r="C85" s="50"/>
      <c r="D85" s="50"/>
      <c r="E85" s="50"/>
      <c r="F85" s="51">
        <v>222588.56</v>
      </c>
      <c r="G85" s="51">
        <v>1186481.9499999997</v>
      </c>
      <c r="H85" s="51">
        <v>3261513.4099999997</v>
      </c>
      <c r="I85" s="51">
        <v>227791.22</v>
      </c>
      <c r="J85" s="51">
        <v>742.5</v>
      </c>
      <c r="K85" s="52">
        <v>4899117.6399999997</v>
      </c>
    </row>
    <row r="86" spans="1:11" x14ac:dyDescent="0.25">
      <c r="A86" s="30" t="s">
        <v>814</v>
      </c>
      <c r="B86" s="49"/>
      <c r="C86" s="50"/>
      <c r="D86" s="50"/>
      <c r="E86" s="50"/>
      <c r="F86" s="51">
        <v>0</v>
      </c>
      <c r="G86" s="51">
        <v>927334.95</v>
      </c>
      <c r="H86" s="51">
        <v>3343382.24</v>
      </c>
      <c r="I86" s="51">
        <v>122239.45999999999</v>
      </c>
      <c r="J86" s="51">
        <v>7613.01</v>
      </c>
      <c r="K86" s="52">
        <v>4400569.66</v>
      </c>
    </row>
    <row r="87" spans="1:11" x14ac:dyDescent="0.25">
      <c r="A87" s="2" t="s">
        <v>130</v>
      </c>
      <c r="B87" s="32"/>
      <c r="C87" s="32"/>
      <c r="D87" s="32"/>
      <c r="E87" s="32"/>
      <c r="F87" s="31">
        <v>85121.82</v>
      </c>
      <c r="G87" s="31">
        <v>1853733.2399999998</v>
      </c>
      <c r="H87" s="31">
        <v>2397435.4899999998</v>
      </c>
      <c r="I87" s="31">
        <v>415966.7</v>
      </c>
      <c r="J87" s="31">
        <v>5098.33</v>
      </c>
      <c r="K87" s="31">
        <v>4757355.58</v>
      </c>
    </row>
    <row r="88" spans="1:11" x14ac:dyDescent="0.25">
      <c r="A88" s="30" t="s">
        <v>1037</v>
      </c>
      <c r="B88" s="49"/>
      <c r="C88" s="50"/>
      <c r="D88" s="50"/>
      <c r="E88" s="50"/>
      <c r="F88" s="51">
        <v>51106.1</v>
      </c>
      <c r="G88" s="51">
        <v>204447.87</v>
      </c>
      <c r="H88" s="51">
        <v>2057182.1699999997</v>
      </c>
      <c r="I88" s="51">
        <v>34554.199999999997</v>
      </c>
      <c r="J88" s="51">
        <v>4360.82</v>
      </c>
      <c r="K88" s="52">
        <v>2351651.1599999997</v>
      </c>
    </row>
    <row r="89" spans="1:11" x14ac:dyDescent="0.25">
      <c r="A89" s="30" t="s">
        <v>814</v>
      </c>
      <c r="B89" s="49"/>
      <c r="C89" s="50"/>
      <c r="D89" s="50"/>
      <c r="E89" s="50"/>
      <c r="F89" s="51">
        <v>34015.72</v>
      </c>
      <c r="G89" s="51">
        <v>1649285.3699999999</v>
      </c>
      <c r="H89" s="51">
        <v>340253.32000000007</v>
      </c>
      <c r="I89" s="51">
        <v>381412.5</v>
      </c>
      <c r="J89" s="51">
        <v>737.51</v>
      </c>
      <c r="K89" s="52">
        <v>2405704.42</v>
      </c>
    </row>
    <row r="90" spans="1:11" x14ac:dyDescent="0.25">
      <c r="A90" s="2" t="s">
        <v>504</v>
      </c>
      <c r="B90" s="32"/>
      <c r="C90" s="32"/>
      <c r="D90" s="32"/>
      <c r="E90" s="32"/>
      <c r="F90" s="31">
        <v>255585.76</v>
      </c>
      <c r="G90" s="31">
        <v>1185883.69</v>
      </c>
      <c r="H90" s="31">
        <v>1290321.42</v>
      </c>
      <c r="I90" s="31">
        <v>14122.5</v>
      </c>
      <c r="J90" s="31">
        <v>0</v>
      </c>
      <c r="K90" s="31">
        <v>2745913.37</v>
      </c>
    </row>
    <row r="91" spans="1:11" x14ac:dyDescent="0.25">
      <c r="A91" s="30" t="s">
        <v>1036</v>
      </c>
      <c r="B91" s="49"/>
      <c r="C91" s="50"/>
      <c r="D91" s="50"/>
      <c r="E91" s="50"/>
      <c r="F91" s="51">
        <v>255585.76</v>
      </c>
      <c r="G91" s="51">
        <v>726802.61</v>
      </c>
      <c r="H91" s="51">
        <v>125121.68000000001</v>
      </c>
      <c r="I91" s="51">
        <v>115.94999999999999</v>
      </c>
      <c r="J91" s="51">
        <v>0</v>
      </c>
      <c r="K91" s="52">
        <v>1107626</v>
      </c>
    </row>
    <row r="92" spans="1:11" x14ac:dyDescent="0.25">
      <c r="A92" s="30" t="s">
        <v>814</v>
      </c>
      <c r="B92" s="49"/>
      <c r="C92" s="50"/>
      <c r="D92" s="50"/>
      <c r="E92" s="50"/>
      <c r="F92" s="51">
        <v>0</v>
      </c>
      <c r="G92" s="51">
        <v>459081.07999999996</v>
      </c>
      <c r="H92" s="51">
        <v>1165199.74</v>
      </c>
      <c r="I92" s="51">
        <v>14006.55</v>
      </c>
      <c r="J92" s="51">
        <v>0</v>
      </c>
      <c r="K92" s="52">
        <v>1638287.3699999999</v>
      </c>
    </row>
    <row r="93" spans="1:11" x14ac:dyDescent="0.25">
      <c r="A93" s="2" t="s">
        <v>418</v>
      </c>
      <c r="B93" s="32"/>
      <c r="C93" s="32"/>
      <c r="D93" s="32"/>
      <c r="E93" s="32"/>
      <c r="F93" s="31">
        <v>159759.35</v>
      </c>
      <c r="G93" s="31">
        <v>1224729.45</v>
      </c>
      <c r="H93" s="31">
        <v>27720.92</v>
      </c>
      <c r="I93" s="31">
        <v>0</v>
      </c>
      <c r="J93" s="32"/>
      <c r="K93" s="31">
        <v>1412209.72</v>
      </c>
    </row>
    <row r="94" spans="1:11" x14ac:dyDescent="0.25">
      <c r="A94" s="30" t="s">
        <v>1036</v>
      </c>
      <c r="B94" s="49"/>
      <c r="C94" s="50"/>
      <c r="D94" s="50"/>
      <c r="E94" s="50"/>
      <c r="F94" s="51">
        <v>159592.19</v>
      </c>
      <c r="G94" s="51">
        <v>733821.75</v>
      </c>
      <c r="H94" s="51">
        <v>16916.059999999998</v>
      </c>
      <c r="I94" s="50"/>
      <c r="J94" s="50"/>
      <c r="K94" s="52">
        <v>910330</v>
      </c>
    </row>
    <row r="95" spans="1:11" x14ac:dyDescent="0.25">
      <c r="A95" s="30" t="s">
        <v>1040</v>
      </c>
      <c r="B95" s="49"/>
      <c r="C95" s="50"/>
      <c r="D95" s="50"/>
      <c r="E95" s="50"/>
      <c r="F95" s="50"/>
      <c r="G95" s="51">
        <v>17405</v>
      </c>
      <c r="H95" s="51">
        <v>1220</v>
      </c>
      <c r="I95" s="51">
        <v>0</v>
      </c>
      <c r="J95" s="50"/>
      <c r="K95" s="52">
        <v>18625</v>
      </c>
    </row>
    <row r="96" spans="1:11" x14ac:dyDescent="0.25">
      <c r="A96" s="30" t="s">
        <v>814</v>
      </c>
      <c r="B96" s="49"/>
      <c r="C96" s="50"/>
      <c r="D96" s="50"/>
      <c r="E96" s="50"/>
      <c r="F96" s="51">
        <v>167.16000000000349</v>
      </c>
      <c r="G96" s="51">
        <v>473502.69999999995</v>
      </c>
      <c r="H96" s="51">
        <v>9584.86</v>
      </c>
      <c r="I96" s="51">
        <v>0</v>
      </c>
      <c r="J96" s="50"/>
      <c r="K96" s="52">
        <v>483254.72</v>
      </c>
    </row>
    <row r="97" spans="1:11" x14ac:dyDescent="0.25">
      <c r="A97" s="2" t="s">
        <v>419</v>
      </c>
      <c r="B97" s="32"/>
      <c r="C97" s="32"/>
      <c r="D97" s="32"/>
      <c r="E97" s="32"/>
      <c r="F97" s="31">
        <v>6072.7800000000052</v>
      </c>
      <c r="G97" s="31">
        <v>4707281.08</v>
      </c>
      <c r="H97" s="31">
        <v>2998712.81</v>
      </c>
      <c r="I97" s="31">
        <v>2070</v>
      </c>
      <c r="J97" s="31">
        <v>0</v>
      </c>
      <c r="K97" s="31">
        <v>7714136.6699999999</v>
      </c>
    </row>
    <row r="98" spans="1:11" x14ac:dyDescent="0.25">
      <c r="A98" s="30" t="s">
        <v>1039</v>
      </c>
      <c r="B98" s="49"/>
      <c r="C98" s="50"/>
      <c r="D98" s="50"/>
      <c r="E98" s="50"/>
      <c r="F98" s="50"/>
      <c r="G98" s="51">
        <v>3210452.61</v>
      </c>
      <c r="H98" s="51">
        <v>994162.79000000027</v>
      </c>
      <c r="I98" s="51">
        <v>0</v>
      </c>
      <c r="J98" s="50"/>
      <c r="K98" s="52">
        <v>4204615.4000000004</v>
      </c>
    </row>
    <row r="99" spans="1:11" x14ac:dyDescent="0.25">
      <c r="A99" s="30" t="s">
        <v>814</v>
      </c>
      <c r="B99" s="49"/>
      <c r="C99" s="50"/>
      <c r="D99" s="50"/>
      <c r="E99" s="50"/>
      <c r="F99" s="51">
        <v>6072.7800000000052</v>
      </c>
      <c r="G99" s="51">
        <v>1496828.4700000002</v>
      </c>
      <c r="H99" s="51">
        <v>2004550.0199999998</v>
      </c>
      <c r="I99" s="51">
        <v>2070</v>
      </c>
      <c r="J99" s="51">
        <v>0</v>
      </c>
      <c r="K99" s="52">
        <v>3509521.27</v>
      </c>
    </row>
    <row r="100" spans="1:11" x14ac:dyDescent="0.25">
      <c r="A100" s="2" t="s">
        <v>505</v>
      </c>
      <c r="B100" s="32"/>
      <c r="C100" s="32"/>
      <c r="D100" s="32"/>
      <c r="E100" s="32"/>
      <c r="F100" s="31">
        <v>4706.230000000005</v>
      </c>
      <c r="G100" s="31">
        <v>1080322.3600000001</v>
      </c>
      <c r="H100" s="31">
        <v>1863610.67</v>
      </c>
      <c r="I100" s="31">
        <v>3033325.82</v>
      </c>
      <c r="J100" s="31">
        <v>579774.16</v>
      </c>
      <c r="K100" s="31">
        <v>6561739.2399999993</v>
      </c>
    </row>
    <row r="101" spans="1:11" x14ac:dyDescent="0.25">
      <c r="A101" s="30" t="s">
        <v>1039</v>
      </c>
      <c r="B101" s="49"/>
      <c r="C101" s="50"/>
      <c r="D101" s="50"/>
      <c r="E101" s="50"/>
      <c r="F101" s="50"/>
      <c r="G101" s="51">
        <v>311466.22000000003</v>
      </c>
      <c r="H101" s="51">
        <v>1362737.8399999999</v>
      </c>
      <c r="I101" s="51">
        <v>2085429.71</v>
      </c>
      <c r="J101" s="51">
        <v>10528.85</v>
      </c>
      <c r="K101" s="52">
        <v>3770162.6199999996</v>
      </c>
    </row>
    <row r="102" spans="1:11" x14ac:dyDescent="0.25">
      <c r="A102" s="30" t="s">
        <v>814</v>
      </c>
      <c r="B102" s="49"/>
      <c r="C102" s="50"/>
      <c r="D102" s="50"/>
      <c r="E102" s="50"/>
      <c r="F102" s="51">
        <v>4706.230000000005</v>
      </c>
      <c r="G102" s="51">
        <v>768856.14</v>
      </c>
      <c r="H102" s="51">
        <v>500872.83</v>
      </c>
      <c r="I102" s="51">
        <v>947896.11</v>
      </c>
      <c r="J102" s="51">
        <v>569245.31000000006</v>
      </c>
      <c r="K102" s="52">
        <v>2791576.62</v>
      </c>
    </row>
    <row r="103" spans="1:11" x14ac:dyDescent="0.25">
      <c r="A103" s="2" t="s">
        <v>506</v>
      </c>
      <c r="B103" s="32"/>
      <c r="C103" s="32"/>
      <c r="D103" s="32"/>
      <c r="E103" s="32"/>
      <c r="F103" s="31">
        <v>12466.880000000005</v>
      </c>
      <c r="G103" s="31">
        <v>228248.26</v>
      </c>
      <c r="H103" s="31">
        <v>297325.87</v>
      </c>
      <c r="I103" s="31">
        <v>412891.91000000003</v>
      </c>
      <c r="J103" s="31">
        <v>654906.40999999992</v>
      </c>
      <c r="K103" s="31">
        <v>1605839.33</v>
      </c>
    </row>
    <row r="104" spans="1:11" x14ac:dyDescent="0.25">
      <c r="A104" s="30" t="s">
        <v>1039</v>
      </c>
      <c r="B104" s="49"/>
      <c r="C104" s="50"/>
      <c r="D104" s="50"/>
      <c r="E104" s="50"/>
      <c r="F104" s="50"/>
      <c r="G104" s="51">
        <v>35005</v>
      </c>
      <c r="H104" s="51">
        <v>290680.87</v>
      </c>
      <c r="I104" s="51">
        <v>330993.29000000004</v>
      </c>
      <c r="J104" s="51">
        <v>178105.53999999998</v>
      </c>
      <c r="K104" s="52">
        <v>834784.70000000007</v>
      </c>
    </row>
    <row r="105" spans="1:11" x14ac:dyDescent="0.25">
      <c r="A105" s="30" t="s">
        <v>814</v>
      </c>
      <c r="B105" s="49"/>
      <c r="C105" s="50"/>
      <c r="D105" s="50"/>
      <c r="E105" s="50"/>
      <c r="F105" s="51">
        <v>12466.880000000005</v>
      </c>
      <c r="G105" s="51">
        <v>193243.26</v>
      </c>
      <c r="H105" s="51">
        <v>6645</v>
      </c>
      <c r="I105" s="51">
        <v>81898.62000000001</v>
      </c>
      <c r="J105" s="51">
        <v>476800.87</v>
      </c>
      <c r="K105" s="52">
        <v>771054.63</v>
      </c>
    </row>
    <row r="106" spans="1:11" x14ac:dyDescent="0.25">
      <c r="A106" s="2" t="s">
        <v>507</v>
      </c>
      <c r="B106" s="32"/>
      <c r="C106" s="32"/>
      <c r="D106" s="32"/>
      <c r="E106" s="32"/>
      <c r="F106" s="31">
        <v>66103.77</v>
      </c>
      <c r="G106" s="31">
        <v>397790.03</v>
      </c>
      <c r="H106" s="31">
        <v>133539.17000000001</v>
      </c>
      <c r="I106" s="31">
        <v>0</v>
      </c>
      <c r="J106" s="31">
        <v>0</v>
      </c>
      <c r="K106" s="31">
        <v>597432.97</v>
      </c>
    </row>
    <row r="107" spans="1:11" x14ac:dyDescent="0.25">
      <c r="A107" s="30" t="s">
        <v>1036</v>
      </c>
      <c r="B107" s="49"/>
      <c r="C107" s="50"/>
      <c r="D107" s="50"/>
      <c r="E107" s="50"/>
      <c r="F107" s="51">
        <v>66103.77</v>
      </c>
      <c r="G107" s="51">
        <v>372105.81</v>
      </c>
      <c r="H107" s="51">
        <v>51892.43</v>
      </c>
      <c r="I107" s="51">
        <v>0</v>
      </c>
      <c r="J107" s="51">
        <v>0</v>
      </c>
      <c r="K107" s="52">
        <v>490102.01</v>
      </c>
    </row>
    <row r="108" spans="1:11" x14ac:dyDescent="0.25">
      <c r="A108" s="30" t="s">
        <v>814</v>
      </c>
      <c r="B108" s="49"/>
      <c r="C108" s="50"/>
      <c r="D108" s="50"/>
      <c r="E108" s="50"/>
      <c r="F108" s="51">
        <v>0</v>
      </c>
      <c r="G108" s="51">
        <v>25684.22</v>
      </c>
      <c r="H108" s="51">
        <v>81646.740000000005</v>
      </c>
      <c r="I108" s="51">
        <v>0</v>
      </c>
      <c r="J108" s="50"/>
      <c r="K108" s="52">
        <v>107330.96</v>
      </c>
    </row>
    <row r="109" spans="1:11" x14ac:dyDescent="0.25">
      <c r="A109" s="2" t="s">
        <v>508</v>
      </c>
      <c r="B109" s="32"/>
      <c r="C109" s="32"/>
      <c r="D109" s="32"/>
      <c r="E109" s="32"/>
      <c r="F109" s="32"/>
      <c r="G109" s="31">
        <v>248.01</v>
      </c>
      <c r="H109" s="31">
        <v>232021</v>
      </c>
      <c r="I109" s="31">
        <v>67170.75</v>
      </c>
      <c r="J109" s="31">
        <v>560.24</v>
      </c>
      <c r="K109" s="31">
        <v>300000</v>
      </c>
    </row>
    <row r="110" spans="1:11" x14ac:dyDescent="0.25">
      <c r="A110" s="30" t="s">
        <v>1041</v>
      </c>
      <c r="B110" s="49"/>
      <c r="C110" s="50"/>
      <c r="D110" s="50"/>
      <c r="E110" s="50"/>
      <c r="F110" s="50"/>
      <c r="G110" s="51">
        <v>248.01</v>
      </c>
      <c r="H110" s="51">
        <v>232021</v>
      </c>
      <c r="I110" s="51">
        <v>67170.75</v>
      </c>
      <c r="J110" s="51">
        <v>560.24</v>
      </c>
      <c r="K110" s="52">
        <v>300000</v>
      </c>
    </row>
    <row r="111" spans="1:11" x14ac:dyDescent="0.25">
      <c r="A111" s="2" t="s">
        <v>509</v>
      </c>
      <c r="B111" s="32"/>
      <c r="C111" s="32"/>
      <c r="D111" s="32"/>
      <c r="E111" s="32"/>
      <c r="F111" s="32"/>
      <c r="G111" s="32"/>
      <c r="H111" s="31">
        <v>864789.2</v>
      </c>
      <c r="I111" s="31">
        <v>727118.04</v>
      </c>
      <c r="J111" s="31">
        <v>0</v>
      </c>
      <c r="K111" s="31">
        <v>1591907.24</v>
      </c>
    </row>
    <row r="112" spans="1:11" x14ac:dyDescent="0.25">
      <c r="A112" s="30" t="s">
        <v>1042</v>
      </c>
      <c r="B112" s="49"/>
      <c r="C112" s="50"/>
      <c r="D112" s="50"/>
      <c r="E112" s="50"/>
      <c r="F112" s="50"/>
      <c r="G112" s="50"/>
      <c r="H112" s="51">
        <v>864789.2</v>
      </c>
      <c r="I112" s="51">
        <v>727118.04</v>
      </c>
      <c r="J112" s="51">
        <v>0</v>
      </c>
      <c r="K112" s="52">
        <v>1591907.24</v>
      </c>
    </row>
    <row r="113" spans="1:11" x14ac:dyDescent="0.25">
      <c r="A113" s="30" t="s">
        <v>879</v>
      </c>
      <c r="B113" s="49"/>
      <c r="C113" s="50"/>
      <c r="D113" s="50"/>
      <c r="E113" s="50"/>
      <c r="F113" s="50"/>
      <c r="G113" s="50"/>
      <c r="H113" s="51">
        <v>-1.4210854715202004E-14</v>
      </c>
      <c r="I113" s="50"/>
      <c r="J113" s="50"/>
      <c r="K113" s="52">
        <v>-1.4210854715202004E-14</v>
      </c>
    </row>
    <row r="114" spans="1:11" x14ac:dyDescent="0.25">
      <c r="A114" s="2" t="s">
        <v>510</v>
      </c>
      <c r="B114" s="32"/>
      <c r="C114" s="32"/>
      <c r="D114" s="32"/>
      <c r="E114" s="32"/>
      <c r="F114" s="32"/>
      <c r="G114" s="32"/>
      <c r="H114" s="31">
        <v>424057.93</v>
      </c>
      <c r="I114" s="31">
        <v>150203.41</v>
      </c>
      <c r="J114" s="31">
        <v>22457.5</v>
      </c>
      <c r="K114" s="31">
        <v>596718.84</v>
      </c>
    </row>
    <row r="115" spans="1:11" x14ac:dyDescent="0.25">
      <c r="A115" s="30" t="s">
        <v>778</v>
      </c>
      <c r="B115" s="49"/>
      <c r="C115" s="50"/>
      <c r="D115" s="50"/>
      <c r="E115" s="50"/>
      <c r="F115" s="50"/>
      <c r="G115" s="50"/>
      <c r="H115" s="51">
        <v>424057.93</v>
      </c>
      <c r="I115" s="51">
        <v>150203.41</v>
      </c>
      <c r="J115" s="51">
        <v>22457.5</v>
      </c>
      <c r="K115" s="52">
        <v>596718.84</v>
      </c>
    </row>
    <row r="116" spans="1:11" x14ac:dyDescent="0.25">
      <c r="A116" s="2" t="s">
        <v>511</v>
      </c>
      <c r="B116" s="32"/>
      <c r="C116" s="32"/>
      <c r="D116" s="32"/>
      <c r="E116" s="32"/>
      <c r="F116" s="32"/>
      <c r="G116" s="32"/>
      <c r="H116" s="31">
        <v>335162.32</v>
      </c>
      <c r="I116" s="31">
        <v>1175446.55</v>
      </c>
      <c r="J116" s="31">
        <v>1295.73</v>
      </c>
      <c r="K116" s="31">
        <v>1511904.6</v>
      </c>
    </row>
    <row r="117" spans="1:11" x14ac:dyDescent="0.25">
      <c r="A117" s="30" t="s">
        <v>778</v>
      </c>
      <c r="B117" s="49"/>
      <c r="C117" s="50"/>
      <c r="D117" s="50"/>
      <c r="E117" s="50"/>
      <c r="F117" s="50"/>
      <c r="G117" s="50"/>
      <c r="H117" s="51">
        <v>335162.32</v>
      </c>
      <c r="I117" s="51">
        <v>1175446.55</v>
      </c>
      <c r="J117" s="51">
        <v>1295.73</v>
      </c>
      <c r="K117" s="52">
        <v>1511904.6</v>
      </c>
    </row>
    <row r="118" spans="1:11" x14ac:dyDescent="0.25">
      <c r="A118" s="2" t="s">
        <v>512</v>
      </c>
      <c r="B118" s="32"/>
      <c r="C118" s="32"/>
      <c r="D118" s="32"/>
      <c r="E118" s="32"/>
      <c r="F118" s="31">
        <v>212380.45</v>
      </c>
      <c r="G118" s="31">
        <v>115959.99999999997</v>
      </c>
      <c r="H118" s="31">
        <v>9300.07</v>
      </c>
      <c r="I118" s="32"/>
      <c r="J118" s="32"/>
      <c r="K118" s="31">
        <v>337640.51999999996</v>
      </c>
    </row>
    <row r="119" spans="1:11" x14ac:dyDescent="0.25">
      <c r="A119" s="30" t="s">
        <v>882</v>
      </c>
      <c r="B119" s="49"/>
      <c r="C119" s="50"/>
      <c r="D119" s="50"/>
      <c r="E119" s="50"/>
      <c r="F119" s="51">
        <v>212380.45</v>
      </c>
      <c r="G119" s="51">
        <v>115959.99999999997</v>
      </c>
      <c r="H119" s="51">
        <v>9300.07</v>
      </c>
      <c r="I119" s="50"/>
      <c r="J119" s="50"/>
      <c r="K119" s="52">
        <v>337640.51999999996</v>
      </c>
    </row>
    <row r="120" spans="1:11" x14ac:dyDescent="0.25">
      <c r="A120" s="2" t="s">
        <v>9</v>
      </c>
      <c r="B120" s="53">
        <v>3071404.9499999993</v>
      </c>
      <c r="C120" s="51">
        <v>4081919.31</v>
      </c>
      <c r="D120" s="51">
        <v>4867290.4300000016</v>
      </c>
      <c r="E120" s="51">
        <v>4487363.6100000003</v>
      </c>
      <c r="F120" s="51">
        <v>8687626.9499999974</v>
      </c>
      <c r="G120" s="51">
        <v>19757638.16</v>
      </c>
      <c r="H120" s="51">
        <v>33868231.919999994</v>
      </c>
      <c r="I120" s="51">
        <v>43931086.480000004</v>
      </c>
      <c r="J120" s="51">
        <v>7673585.0000000009</v>
      </c>
      <c r="K120" s="52">
        <v>130426146.81000002</v>
      </c>
    </row>
  </sheetData>
  <pageMargins left="0.45" right="0.45" top="0.5" bottom="0.75" header="0.3" footer="0.3"/>
  <pageSetup paperSize="5" scale="60" fitToHeight="0" orientation="landscape" verticalDpi="1200" r:id="rId2"/>
  <headerFooter>
    <oddFooter>&amp;LFUND &amp;A&amp;CPage &amp;P of &amp;N&amp;RPrinted: &amp;D at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8"/>
  <sheetViews>
    <sheetView topLeftCell="A16" zoomScaleNormal="100" workbookViewId="0">
      <selection activeCell="C28" sqref="C28"/>
    </sheetView>
  </sheetViews>
  <sheetFormatPr defaultRowHeight="15" x14ac:dyDescent="0.25"/>
  <cols>
    <col min="1" max="1" width="29" style="11" customWidth="1"/>
    <col min="2" max="2" width="1.140625" style="11" customWidth="1"/>
    <col min="3" max="3" width="28" style="11" customWidth="1"/>
    <col min="4" max="13" width="16.140625" style="11" customWidth="1"/>
    <col min="14" max="15" width="10.7109375" style="11" bestFit="1" customWidth="1"/>
    <col min="16" max="17" width="11.42578125" style="11" bestFit="1" customWidth="1"/>
    <col min="18" max="19" width="10.140625" style="11" bestFit="1" customWidth="1"/>
    <col min="20" max="20" width="10.42578125" style="11" customWidth="1"/>
    <col min="21" max="21" width="9.7109375" style="11" bestFit="1" customWidth="1"/>
    <col min="22" max="23" width="14.140625" style="11" bestFit="1" customWidth="1"/>
    <col min="24" max="24" width="11.7109375" style="11" bestFit="1" customWidth="1"/>
    <col min="25" max="25" width="13.7109375" style="11" bestFit="1" customWidth="1"/>
    <col min="26" max="27" width="8.7109375" style="11" bestFit="1" customWidth="1"/>
    <col min="28" max="28" width="12.7109375" style="11" bestFit="1" customWidth="1"/>
    <col min="29" max="29" width="9.7109375" style="11" bestFit="1" customWidth="1"/>
    <col min="30" max="30" width="10.140625" style="11" bestFit="1" customWidth="1"/>
    <col min="31" max="31" width="13.7109375" style="11" bestFit="1" customWidth="1"/>
    <col min="32" max="32" width="8.7109375" style="11" bestFit="1" customWidth="1"/>
    <col min="33" max="33" width="12.5703125" style="11" bestFit="1" customWidth="1"/>
    <col min="34" max="34" width="10.140625" style="11" bestFit="1" customWidth="1"/>
    <col min="35" max="35" width="8.7109375" style="11" bestFit="1" customWidth="1"/>
    <col min="36" max="36" width="12.5703125" style="11" bestFit="1" customWidth="1"/>
    <col min="37" max="38" width="11.140625" style="11" bestFit="1" customWidth="1"/>
    <col min="39" max="39" width="10.42578125" style="11" bestFit="1" customWidth="1"/>
    <col min="40" max="40" width="11.140625" style="11" bestFit="1" customWidth="1"/>
    <col min="41" max="41" width="12.5703125" style="11" bestFit="1" customWidth="1"/>
    <col min="42" max="42" width="10.140625" style="11" bestFit="1" customWidth="1"/>
    <col min="43" max="43" width="11.140625" style="11" bestFit="1" customWidth="1"/>
    <col min="44" max="44" width="8.7109375" style="11" bestFit="1" customWidth="1"/>
    <col min="45" max="45" width="11.140625" style="11" bestFit="1" customWidth="1"/>
    <col min="46" max="46" width="14.140625" style="11" bestFit="1" customWidth="1"/>
    <col min="47" max="47" width="44.28515625" style="11" bestFit="1" customWidth="1"/>
    <col min="48" max="48" width="38.7109375" style="11" bestFit="1" customWidth="1"/>
    <col min="49" max="49" width="34.28515625" style="11" bestFit="1" customWidth="1"/>
    <col min="50" max="50" width="47.7109375" style="11" bestFit="1" customWidth="1"/>
    <col min="51" max="51" width="42.140625" style="11" bestFit="1" customWidth="1"/>
    <col min="52" max="52" width="34.7109375" style="11" bestFit="1" customWidth="1"/>
    <col min="53" max="53" width="33.140625" style="11" bestFit="1" customWidth="1"/>
    <col min="54" max="54" width="44.140625" style="11" bestFit="1" customWidth="1"/>
    <col min="55" max="55" width="39" style="11" bestFit="1" customWidth="1"/>
    <col min="56" max="56" width="36" style="11" bestFit="1" customWidth="1"/>
    <col min="57" max="57" width="48.7109375" style="11" bestFit="1" customWidth="1"/>
    <col min="58" max="58" width="35.42578125" style="11" bestFit="1" customWidth="1"/>
    <col min="59" max="59" width="52.5703125" style="11" bestFit="1" customWidth="1"/>
    <col min="60" max="60" width="42.28515625" style="11" bestFit="1" customWidth="1"/>
    <col min="61" max="61" width="48.140625" style="11" bestFit="1" customWidth="1"/>
    <col min="62" max="62" width="54.7109375" style="11" bestFit="1" customWidth="1"/>
    <col min="63" max="63" width="36.5703125" style="11" bestFit="1" customWidth="1"/>
    <col min="64" max="64" width="45.28515625" style="11" bestFit="1" customWidth="1"/>
    <col min="65" max="65" width="49.7109375" style="11" bestFit="1" customWidth="1"/>
    <col min="66" max="66" width="27.85546875" style="11" bestFit="1" customWidth="1"/>
    <col min="67" max="67" width="38.28515625" style="11" bestFit="1" customWidth="1"/>
    <col min="68" max="68" width="29.140625" style="11" bestFit="1" customWidth="1"/>
    <col min="69" max="69" width="35.28515625" style="11" bestFit="1" customWidth="1"/>
    <col min="70" max="70" width="40.7109375" style="11" bestFit="1" customWidth="1"/>
    <col min="71" max="71" width="39.28515625" style="11" bestFit="1" customWidth="1"/>
    <col min="72" max="72" width="39.7109375" style="11" bestFit="1" customWidth="1"/>
    <col min="73" max="73" width="43.42578125" style="11" bestFit="1" customWidth="1"/>
    <col min="74" max="74" width="30.5703125" style="11" bestFit="1" customWidth="1"/>
    <col min="75" max="75" width="48.28515625" style="11" bestFit="1" customWidth="1"/>
    <col min="76" max="76" width="44" style="11" bestFit="1" customWidth="1"/>
    <col min="77" max="77" width="29.5703125" style="11" bestFit="1" customWidth="1"/>
    <col min="78" max="78" width="43.140625" style="11" bestFit="1" customWidth="1"/>
    <col min="79" max="79" width="51.28515625" style="11" bestFit="1" customWidth="1"/>
    <col min="80" max="80" width="48.28515625" style="11" bestFit="1" customWidth="1"/>
    <col min="81" max="81" width="35.140625" style="11" bestFit="1" customWidth="1"/>
    <col min="82" max="82" width="42" style="11" bestFit="1" customWidth="1"/>
    <col min="83" max="83" width="45.5703125" style="11" bestFit="1" customWidth="1"/>
    <col min="84" max="84" width="49.42578125" style="11" bestFit="1" customWidth="1"/>
    <col min="85" max="85" width="42" style="11" bestFit="1" customWidth="1"/>
    <col min="86" max="86" width="40.42578125" style="11" bestFit="1" customWidth="1"/>
    <col min="87" max="87" width="43.7109375" style="11" bestFit="1" customWidth="1"/>
    <col min="88" max="88" width="40.5703125" style="11" bestFit="1" customWidth="1"/>
    <col min="89" max="89" width="39.28515625" style="11" bestFit="1" customWidth="1"/>
    <col min="90" max="90" width="46.85546875" style="11" bestFit="1" customWidth="1"/>
    <col min="91" max="91" width="41.28515625" style="11" bestFit="1" customWidth="1"/>
    <col min="92" max="92" width="37.5703125" style="11" bestFit="1" customWidth="1"/>
    <col min="93" max="93" width="42.5703125" style="11" bestFit="1" customWidth="1"/>
    <col min="94" max="94" width="39.140625" style="11" bestFit="1" customWidth="1"/>
    <col min="95" max="95" width="44.140625" style="11" bestFit="1" customWidth="1"/>
    <col min="96" max="96" width="50" style="11" bestFit="1" customWidth="1"/>
    <col min="97" max="97" width="52.140625" style="11" bestFit="1" customWidth="1"/>
    <col min="98" max="98" width="54.28515625" style="11" bestFit="1" customWidth="1"/>
    <col min="99" max="99" width="53.28515625" style="11" bestFit="1" customWidth="1"/>
    <col min="100" max="100" width="36.28515625" style="11" bestFit="1" customWidth="1"/>
    <col min="101" max="101" width="52.7109375" style="11" bestFit="1" customWidth="1"/>
    <col min="102" max="102" width="52.28515625" style="11" bestFit="1" customWidth="1"/>
    <col min="103" max="103" width="50.7109375" style="11" bestFit="1" customWidth="1"/>
    <col min="104" max="104" width="51.85546875" style="11" bestFit="1" customWidth="1"/>
    <col min="105" max="105" width="49.140625" style="11" bestFit="1" customWidth="1"/>
    <col min="106" max="106" width="41.28515625" style="11" bestFit="1" customWidth="1"/>
    <col min="107" max="107" width="48.7109375" style="11" bestFit="1" customWidth="1"/>
    <col min="108" max="108" width="50.7109375" style="11" bestFit="1" customWidth="1"/>
    <col min="109" max="109" width="44" style="11" bestFit="1" customWidth="1"/>
    <col min="110" max="111" width="42.28515625" style="11" bestFit="1" customWidth="1"/>
    <col min="112" max="112" width="62.28515625" style="11" bestFit="1" customWidth="1"/>
    <col min="113" max="113" width="33.7109375" style="11" bestFit="1" customWidth="1"/>
    <col min="114" max="114" width="28.28515625" style="11" bestFit="1" customWidth="1"/>
    <col min="115" max="115" width="42.5703125" style="11" bestFit="1" customWidth="1"/>
    <col min="116" max="116" width="50.85546875" style="11" bestFit="1" customWidth="1"/>
    <col min="117" max="117" width="53.5703125" style="11" bestFit="1" customWidth="1"/>
    <col min="118" max="118" width="46.140625" style="11" bestFit="1" customWidth="1"/>
    <col min="119" max="119" width="53.7109375" style="11" bestFit="1" customWidth="1"/>
    <col min="120" max="120" width="49" style="11" bestFit="1" customWidth="1"/>
    <col min="121" max="121" width="36.140625" style="11" bestFit="1" customWidth="1"/>
    <col min="122" max="122" width="37.85546875" style="11" bestFit="1" customWidth="1"/>
    <col min="123" max="123" width="39.140625" style="11" bestFit="1" customWidth="1"/>
    <col min="124" max="124" width="37.28515625" style="11" bestFit="1" customWidth="1"/>
    <col min="125" max="125" width="59" style="11" bestFit="1" customWidth="1"/>
    <col min="126" max="126" width="27.28515625" style="11" bestFit="1" customWidth="1"/>
    <col min="127" max="127" width="42.42578125" style="11" bestFit="1" customWidth="1"/>
    <col min="128" max="128" width="42.7109375" style="11" bestFit="1" customWidth="1"/>
    <col min="129" max="129" width="52.28515625" style="11" bestFit="1" customWidth="1"/>
    <col min="130" max="130" width="37.42578125" style="11" bestFit="1" customWidth="1"/>
    <col min="131" max="131" width="39.5703125" style="11" bestFit="1" customWidth="1"/>
    <col min="132" max="132" width="36.5703125" style="11" bestFit="1" customWidth="1"/>
    <col min="133" max="133" width="14.140625" style="11" bestFit="1" customWidth="1"/>
    <col min="134" max="16384" width="9.140625" style="11"/>
  </cols>
  <sheetData>
    <row r="1" spans="1:13" x14ac:dyDescent="0.25">
      <c r="A1" s="6" t="s">
        <v>1190</v>
      </c>
      <c r="C1" s="6" t="s">
        <v>1190</v>
      </c>
      <c r="D1"/>
      <c r="E1"/>
      <c r="F1"/>
      <c r="G1"/>
      <c r="H1"/>
      <c r="I1"/>
      <c r="J1"/>
      <c r="K1"/>
      <c r="L1"/>
      <c r="M1"/>
    </row>
    <row r="2" spans="1:13" x14ac:dyDescent="0.25">
      <c r="A2" s="11" t="s">
        <v>1235</v>
      </c>
      <c r="C2" s="11" t="s">
        <v>1235</v>
      </c>
      <c r="D2" s="8">
        <f t="shared" ref="D2:D10" si="0">SUMIFS(D$21:D$47,$A$21:$A$47,A2)</f>
        <v>38395.11</v>
      </c>
      <c r="E2" s="8">
        <f t="shared" ref="E2:L10" si="1">SUMIFS(E$21:E$47,$A$21:$A$47,$A2)</f>
        <v>88949.88999999997</v>
      </c>
      <c r="F2" s="8">
        <f t="shared" si="1"/>
        <v>53934.91</v>
      </c>
      <c r="G2" s="8">
        <f t="shared" si="1"/>
        <v>203023.35</v>
      </c>
      <c r="H2" s="8">
        <f t="shared" si="1"/>
        <v>301176.48000000004</v>
      </c>
      <c r="I2" s="8">
        <f t="shared" si="1"/>
        <v>1260375.44</v>
      </c>
      <c r="J2" s="8">
        <f t="shared" si="1"/>
        <v>39058.159999999996</v>
      </c>
      <c r="K2" s="8">
        <f t="shared" si="1"/>
        <v>1133601.26</v>
      </c>
      <c r="L2" s="8">
        <f t="shared" si="1"/>
        <v>46386.81</v>
      </c>
      <c r="M2" s="8">
        <f>SUM(D2:L2)</f>
        <v>3164901.4099999997</v>
      </c>
    </row>
    <row r="3" spans="1:13" x14ac:dyDescent="0.25">
      <c r="A3" s="11" t="s">
        <v>1150</v>
      </c>
      <c r="C3" s="11" t="s">
        <v>1150</v>
      </c>
      <c r="D3" s="8">
        <f t="shared" si="0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8">
        <f t="shared" si="1"/>
        <v>1671690.2700000003</v>
      </c>
      <c r="I3" s="8">
        <f t="shared" si="1"/>
        <v>9022238.9800000004</v>
      </c>
      <c r="J3" s="8">
        <f t="shared" si="1"/>
        <v>9741795.4700000007</v>
      </c>
      <c r="K3" s="8">
        <f t="shared" si="1"/>
        <v>10759670.969999999</v>
      </c>
      <c r="L3" s="8">
        <f t="shared" si="1"/>
        <v>1386206.2200000002</v>
      </c>
      <c r="M3" s="8">
        <f t="shared" ref="M3:M10" si="2">SUM(D3:L3)</f>
        <v>32581601.909999996</v>
      </c>
    </row>
    <row r="4" spans="1:13" x14ac:dyDescent="0.25">
      <c r="A4" s="11" t="s">
        <v>1236</v>
      </c>
      <c r="C4" s="11" t="s">
        <v>1236</v>
      </c>
      <c r="D4" s="8">
        <f t="shared" si="0"/>
        <v>0</v>
      </c>
      <c r="E4" s="8">
        <f t="shared" si="1"/>
        <v>0</v>
      </c>
      <c r="F4" s="8">
        <f t="shared" si="1"/>
        <v>0</v>
      </c>
      <c r="G4" s="8">
        <f t="shared" si="1"/>
        <v>0</v>
      </c>
      <c r="H4" s="8">
        <f t="shared" si="1"/>
        <v>0</v>
      </c>
      <c r="I4" s="8">
        <f t="shared" si="1"/>
        <v>0</v>
      </c>
      <c r="J4" s="8">
        <f t="shared" si="1"/>
        <v>0</v>
      </c>
      <c r="K4" s="8">
        <f t="shared" si="1"/>
        <v>0</v>
      </c>
      <c r="L4" s="8">
        <f t="shared" si="1"/>
        <v>0</v>
      </c>
      <c r="M4" s="8">
        <f t="shared" si="2"/>
        <v>0</v>
      </c>
    </row>
    <row r="5" spans="1:13" x14ac:dyDescent="0.25">
      <c r="A5" s="11" t="s">
        <v>1234</v>
      </c>
      <c r="C5" s="11" t="s">
        <v>1234</v>
      </c>
      <c r="D5" s="8">
        <f t="shared" si="0"/>
        <v>0</v>
      </c>
      <c r="E5" s="8">
        <f t="shared" si="1"/>
        <v>0</v>
      </c>
      <c r="F5" s="8">
        <f t="shared" si="1"/>
        <v>0</v>
      </c>
      <c r="G5" s="8">
        <f t="shared" si="1"/>
        <v>0</v>
      </c>
      <c r="H5" s="8">
        <f t="shared" si="1"/>
        <v>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2"/>
        <v>0</v>
      </c>
    </row>
    <row r="6" spans="1:13" x14ac:dyDescent="0.25">
      <c r="A6" s="11" t="s">
        <v>1189</v>
      </c>
      <c r="C6" s="11" t="s">
        <v>1189</v>
      </c>
      <c r="D6" s="8">
        <f t="shared" si="0"/>
        <v>2646032.8599999994</v>
      </c>
      <c r="E6" s="8">
        <f t="shared" si="1"/>
        <v>3198753.1900000009</v>
      </c>
      <c r="F6" s="8">
        <f t="shared" si="1"/>
        <v>4269754.5900000008</v>
      </c>
      <c r="G6" s="8">
        <f t="shared" si="1"/>
        <v>3380784</v>
      </c>
      <c r="H6" s="8">
        <f t="shared" si="1"/>
        <v>5495625.6099999994</v>
      </c>
      <c r="I6" s="8">
        <f t="shared" si="1"/>
        <v>8736103.1900000013</v>
      </c>
      <c r="J6" s="8">
        <f t="shared" si="1"/>
        <v>21747243.77</v>
      </c>
      <c r="K6" s="8">
        <f t="shared" si="1"/>
        <v>31366990.340000004</v>
      </c>
      <c r="L6" s="8">
        <f t="shared" si="1"/>
        <v>6056177.6400000006</v>
      </c>
      <c r="M6" s="8">
        <f t="shared" si="2"/>
        <v>86897465.190000013</v>
      </c>
    </row>
    <row r="7" spans="1:13" x14ac:dyDescent="0.25">
      <c r="A7" s="11" t="s">
        <v>1233</v>
      </c>
      <c r="C7" s="11" t="s">
        <v>1233</v>
      </c>
      <c r="D7" s="8">
        <f t="shared" si="0"/>
        <v>386800.27</v>
      </c>
      <c r="E7" s="8">
        <f t="shared" si="1"/>
        <v>782312.86999999988</v>
      </c>
      <c r="F7" s="8">
        <f t="shared" si="1"/>
        <v>543600.93000000005</v>
      </c>
      <c r="G7" s="8">
        <f t="shared" si="1"/>
        <v>903556.26000000013</v>
      </c>
      <c r="H7" s="8">
        <f t="shared" si="1"/>
        <v>1141534.5900000001</v>
      </c>
      <c r="I7" s="8">
        <f t="shared" si="1"/>
        <v>517774.08000000002</v>
      </c>
      <c r="J7" s="8">
        <f t="shared" si="1"/>
        <v>0</v>
      </c>
      <c r="K7" s="8">
        <f t="shared" si="1"/>
        <v>2.2737367544323206E-13</v>
      </c>
      <c r="L7" s="8">
        <f t="shared" si="1"/>
        <v>0</v>
      </c>
      <c r="M7" s="8">
        <f t="shared" si="2"/>
        <v>4275579</v>
      </c>
    </row>
    <row r="8" spans="1:13" x14ac:dyDescent="0.25">
      <c r="A8" s="11" t="s">
        <v>1232</v>
      </c>
      <c r="C8" s="11" t="s">
        <v>1232</v>
      </c>
      <c r="D8" s="8">
        <f t="shared" si="0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2"/>
        <v>0</v>
      </c>
    </row>
    <row r="9" spans="1:13" x14ac:dyDescent="0.25">
      <c r="A9" s="11" t="s">
        <v>1184</v>
      </c>
      <c r="C9" s="11" t="s">
        <v>1184</v>
      </c>
      <c r="D9" s="8">
        <f t="shared" si="0"/>
        <v>176.71</v>
      </c>
      <c r="E9" s="8">
        <f t="shared" si="1"/>
        <v>11903.36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37405</v>
      </c>
      <c r="J9" s="8">
        <f t="shared" si="1"/>
        <v>2330134.52</v>
      </c>
      <c r="K9" s="8">
        <f t="shared" si="1"/>
        <v>670823.91</v>
      </c>
      <c r="L9" s="8">
        <f t="shared" si="1"/>
        <v>184779.33000000002</v>
      </c>
      <c r="M9" s="8">
        <f t="shared" si="2"/>
        <v>3235222.83</v>
      </c>
    </row>
    <row r="10" spans="1:13" x14ac:dyDescent="0.25">
      <c r="A10" s="11" t="s">
        <v>1185</v>
      </c>
      <c r="C10" s="11" t="s">
        <v>1185</v>
      </c>
      <c r="D10" s="8">
        <f t="shared" si="0"/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77600</v>
      </c>
      <c r="I10" s="8">
        <f t="shared" si="1"/>
        <v>183741.47</v>
      </c>
      <c r="J10" s="8">
        <f t="shared" si="1"/>
        <v>10000</v>
      </c>
      <c r="K10" s="8">
        <f t="shared" si="1"/>
        <v>0</v>
      </c>
      <c r="L10" s="8">
        <f t="shared" si="1"/>
        <v>35</v>
      </c>
      <c r="M10" s="8">
        <f t="shared" si="2"/>
        <v>271376.46999999997</v>
      </c>
    </row>
    <row r="11" spans="1:13" ht="15.75" thickBot="1" x14ac:dyDescent="0.3">
      <c r="A11" s="11" t="s">
        <v>1193</v>
      </c>
      <c r="C11" s="11" t="s">
        <v>1193</v>
      </c>
      <c r="D11" s="60">
        <f>SUM(D2:D10)</f>
        <v>3071404.9499999993</v>
      </c>
      <c r="E11" s="60">
        <f t="shared" ref="E11:M11" si="3">SUM(E2:E10)</f>
        <v>4081919.310000001</v>
      </c>
      <c r="F11" s="60">
        <f t="shared" si="3"/>
        <v>4867290.4300000006</v>
      </c>
      <c r="G11" s="60">
        <f t="shared" si="3"/>
        <v>4487363.6100000003</v>
      </c>
      <c r="H11" s="60">
        <f t="shared" si="3"/>
        <v>8687626.9499999993</v>
      </c>
      <c r="I11" s="60">
        <f t="shared" si="3"/>
        <v>19757638.159999996</v>
      </c>
      <c r="J11" s="60">
        <f t="shared" si="3"/>
        <v>33868231.920000002</v>
      </c>
      <c r="K11" s="60">
        <f t="shared" si="3"/>
        <v>43931086.479999997</v>
      </c>
      <c r="L11" s="60">
        <f t="shared" si="3"/>
        <v>7673585.0000000009</v>
      </c>
      <c r="M11" s="60">
        <f t="shared" si="3"/>
        <v>130426146.81</v>
      </c>
    </row>
    <row r="12" spans="1:13" ht="15.75" thickTop="1" x14ac:dyDescent="0.25">
      <c r="C12"/>
      <c r="D12"/>
      <c r="E12"/>
      <c r="F12"/>
      <c r="G12"/>
      <c r="H12"/>
      <c r="I12"/>
      <c r="J12"/>
      <c r="K12"/>
      <c r="L12"/>
      <c r="M12"/>
    </row>
    <row r="13" spans="1:13" x14ac:dyDescent="0.25">
      <c r="C13"/>
      <c r="D13"/>
      <c r="E13"/>
      <c r="F13"/>
      <c r="G13"/>
      <c r="H13"/>
      <c r="I13"/>
      <c r="J13"/>
      <c r="K13"/>
      <c r="L13"/>
      <c r="M13"/>
    </row>
    <row r="14" spans="1:13" ht="30" x14ac:dyDescent="0.25">
      <c r="C14" s="9" t="s">
        <v>1</v>
      </c>
      <c r="D14" s="10" t="s" vm="10">
        <v>514</v>
      </c>
    </row>
    <row r="15" spans="1:13" x14ac:dyDescent="0.25">
      <c r="C15" s="9" t="s">
        <v>2</v>
      </c>
      <c r="D15" s="11" t="s" vm="1">
        <v>3</v>
      </c>
    </row>
    <row r="16" spans="1:13" x14ac:dyDescent="0.25">
      <c r="C16" s="9" t="s">
        <v>4</v>
      </c>
      <c r="D16" s="11" t="s" vm="2">
        <v>5</v>
      </c>
    </row>
    <row r="18" spans="1:13" x14ac:dyDescent="0.25">
      <c r="C18" s="9" t="s">
        <v>8</v>
      </c>
      <c r="D18" s="12" t="s">
        <v>742</v>
      </c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7.75" customHeight="1" x14ac:dyDescent="0.25">
      <c r="C19" s="9" t="s">
        <v>1183</v>
      </c>
      <c r="D19" s="21" t="s">
        <v>17</v>
      </c>
      <c r="E19" s="21" t="s">
        <v>16</v>
      </c>
      <c r="F19" s="21" t="s">
        <v>15</v>
      </c>
      <c r="G19" s="21" t="s">
        <v>14</v>
      </c>
      <c r="H19" s="21" t="s">
        <v>13</v>
      </c>
      <c r="I19" s="21" t="s">
        <v>12</v>
      </c>
      <c r="J19" s="21" t="s">
        <v>11</v>
      </c>
      <c r="K19" s="21" t="s">
        <v>10</v>
      </c>
      <c r="L19" s="21" t="s">
        <v>0</v>
      </c>
      <c r="M19" s="21" t="s">
        <v>9</v>
      </c>
    </row>
    <row r="20" spans="1:13" x14ac:dyDescent="0.25">
      <c r="C20" s="14"/>
      <c r="D20" s="45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3"/>
      <c r="L20" s="43"/>
      <c r="M20" s="44">
        <v>0</v>
      </c>
    </row>
    <row r="21" spans="1:13" x14ac:dyDescent="0.25">
      <c r="A21" s="11" t="s">
        <v>1150</v>
      </c>
      <c r="C21" s="14" t="s">
        <v>1162</v>
      </c>
      <c r="D21" s="34"/>
      <c r="E21" s="34"/>
      <c r="F21" s="34"/>
      <c r="G21" s="34"/>
      <c r="H21" s="33">
        <v>1671690.2700000003</v>
      </c>
      <c r="I21" s="33">
        <v>9022238.9800000004</v>
      </c>
      <c r="J21" s="33">
        <v>9741795.4700000007</v>
      </c>
      <c r="K21" s="33">
        <v>10759670.969999999</v>
      </c>
      <c r="L21" s="33">
        <v>1386206.2200000002</v>
      </c>
      <c r="M21" s="33">
        <v>32581601.909999996</v>
      </c>
    </row>
    <row r="22" spans="1:13" x14ac:dyDescent="0.25">
      <c r="A22" s="11" t="s">
        <v>1189</v>
      </c>
      <c r="C22" s="14" t="s">
        <v>1199</v>
      </c>
      <c r="D22" s="45">
        <v>-22172.48</v>
      </c>
      <c r="E22" s="42">
        <v>158619.76</v>
      </c>
      <c r="F22" s="42">
        <v>7679.7000000000007</v>
      </c>
      <c r="G22" s="43"/>
      <c r="H22" s="43"/>
      <c r="I22" s="42">
        <v>248.01</v>
      </c>
      <c r="J22" s="42">
        <v>234823</v>
      </c>
      <c r="K22" s="42">
        <v>2418414.0100000002</v>
      </c>
      <c r="L22" s="42">
        <v>25627.239999999998</v>
      </c>
      <c r="M22" s="44">
        <v>2823239.2400000007</v>
      </c>
    </row>
    <row r="23" spans="1:13" x14ac:dyDescent="0.25">
      <c r="A23" s="11" t="s">
        <v>1235</v>
      </c>
      <c r="C23" s="14" t="s">
        <v>1164</v>
      </c>
      <c r="D23" s="33">
        <v>38395.11</v>
      </c>
      <c r="E23" s="33">
        <v>77655.019999999975</v>
      </c>
      <c r="F23" s="33">
        <v>53934.91</v>
      </c>
      <c r="G23" s="33">
        <v>203023.35</v>
      </c>
      <c r="H23" s="33">
        <v>300191.21000000002</v>
      </c>
      <c r="I23" s="33">
        <v>1260375.44</v>
      </c>
      <c r="J23" s="33">
        <v>39058.159999999996</v>
      </c>
      <c r="K23" s="33">
        <v>1133601.26</v>
      </c>
      <c r="L23" s="33">
        <v>35346</v>
      </c>
      <c r="M23" s="33">
        <v>3141580.46</v>
      </c>
    </row>
    <row r="24" spans="1:13" x14ac:dyDescent="0.25">
      <c r="A24" s="11" t="s">
        <v>1235</v>
      </c>
      <c r="C24" s="14" t="s">
        <v>1165</v>
      </c>
      <c r="D24" s="34"/>
      <c r="E24" s="33">
        <v>11294.87</v>
      </c>
      <c r="F24" s="34"/>
      <c r="G24" s="34"/>
      <c r="H24" s="33">
        <v>985.27</v>
      </c>
      <c r="I24" s="33">
        <v>0</v>
      </c>
      <c r="J24" s="33">
        <v>0</v>
      </c>
      <c r="K24" s="33">
        <v>0</v>
      </c>
      <c r="L24" s="33">
        <v>11040.810000000001</v>
      </c>
      <c r="M24" s="33">
        <v>23320.950000000004</v>
      </c>
    </row>
    <row r="25" spans="1:13" x14ac:dyDescent="0.25">
      <c r="A25" s="11" t="s">
        <v>1185</v>
      </c>
      <c r="C25" s="14" t="s">
        <v>1167</v>
      </c>
      <c r="D25" s="33">
        <v>0</v>
      </c>
      <c r="E25" s="33">
        <v>0</v>
      </c>
      <c r="F25" s="33">
        <v>0</v>
      </c>
      <c r="G25" s="33">
        <v>0</v>
      </c>
      <c r="H25" s="33">
        <v>77600</v>
      </c>
      <c r="I25" s="33">
        <v>183741.47</v>
      </c>
      <c r="J25" s="33">
        <v>10000</v>
      </c>
      <c r="K25" s="34"/>
      <c r="L25" s="33">
        <v>35</v>
      </c>
      <c r="M25" s="33">
        <v>271376.46999999997</v>
      </c>
    </row>
    <row r="26" spans="1:13" x14ac:dyDescent="0.25">
      <c r="A26" s="11" t="s">
        <v>1184</v>
      </c>
      <c r="C26" s="14" t="s">
        <v>1214</v>
      </c>
      <c r="D26" s="41"/>
      <c r="E26" s="43"/>
      <c r="F26" s="43"/>
      <c r="G26" s="43"/>
      <c r="H26" s="43"/>
      <c r="I26" s="42">
        <v>0</v>
      </c>
      <c r="J26" s="42">
        <v>2328914.52</v>
      </c>
      <c r="K26" s="42">
        <v>555818.89</v>
      </c>
      <c r="L26" s="42">
        <v>81319.350000000006</v>
      </c>
      <c r="M26" s="44">
        <v>2966052.7600000002</v>
      </c>
    </row>
    <row r="27" spans="1:13" x14ac:dyDescent="0.25">
      <c r="A27" s="11" t="s">
        <v>1184</v>
      </c>
      <c r="C27" s="14" t="s">
        <v>1215</v>
      </c>
      <c r="D27" s="45">
        <v>0</v>
      </c>
      <c r="E27" s="42">
        <v>0</v>
      </c>
      <c r="F27" s="43"/>
      <c r="G27" s="43"/>
      <c r="H27" s="43"/>
      <c r="I27" s="43"/>
      <c r="J27" s="43"/>
      <c r="K27" s="43"/>
      <c r="L27" s="43"/>
      <c r="M27" s="44">
        <v>0</v>
      </c>
    </row>
    <row r="28" spans="1:13" x14ac:dyDescent="0.25">
      <c r="A28" s="11" t="s">
        <v>1184</v>
      </c>
      <c r="C28" s="14" t="s">
        <v>1169</v>
      </c>
      <c r="D28" s="34"/>
      <c r="E28" s="34"/>
      <c r="F28" s="34"/>
      <c r="G28" s="33">
        <v>0</v>
      </c>
      <c r="H28" s="33">
        <v>0</v>
      </c>
      <c r="I28" s="33">
        <v>0</v>
      </c>
      <c r="J28" s="33">
        <v>0</v>
      </c>
      <c r="K28" s="33">
        <v>115005.01999999999</v>
      </c>
      <c r="L28" s="33">
        <v>103459.98</v>
      </c>
      <c r="M28" s="33">
        <v>218465</v>
      </c>
    </row>
    <row r="29" spans="1:13" x14ac:dyDescent="0.25">
      <c r="A29" s="11" t="s">
        <v>1189</v>
      </c>
      <c r="C29" s="14" t="s">
        <v>1170</v>
      </c>
      <c r="D29" s="33">
        <v>2263149.1099999994</v>
      </c>
      <c r="E29" s="33">
        <v>2074911.1300000004</v>
      </c>
      <c r="F29" s="33">
        <v>2134691.7300000009</v>
      </c>
      <c r="G29" s="33">
        <v>1550065.7799999998</v>
      </c>
      <c r="H29" s="33">
        <v>258814.65000000002</v>
      </c>
      <c r="I29" s="33">
        <v>245301.99000000002</v>
      </c>
      <c r="J29" s="33">
        <v>1234531.93</v>
      </c>
      <c r="K29" s="33">
        <v>-118411.54000000001</v>
      </c>
      <c r="L29" s="33">
        <v>0</v>
      </c>
      <c r="M29" s="33">
        <v>9643054.7800000012</v>
      </c>
    </row>
    <row r="30" spans="1:13" x14ac:dyDescent="0.25">
      <c r="A30" s="11" t="s">
        <v>1184</v>
      </c>
      <c r="C30" s="14" t="s">
        <v>1217</v>
      </c>
      <c r="D30" s="41"/>
      <c r="E30" s="43"/>
      <c r="F30" s="43"/>
      <c r="G30" s="43"/>
      <c r="H30" s="42">
        <v>0</v>
      </c>
      <c r="I30" s="42">
        <v>37405</v>
      </c>
      <c r="J30" s="42">
        <v>1220</v>
      </c>
      <c r="K30" s="42">
        <v>0</v>
      </c>
      <c r="L30" s="43"/>
      <c r="M30" s="44">
        <v>38625</v>
      </c>
    </row>
    <row r="31" spans="1:13" x14ac:dyDescent="0.25">
      <c r="A31" s="11" t="s">
        <v>1235</v>
      </c>
      <c r="C31" s="14" t="s">
        <v>1219</v>
      </c>
      <c r="D31" s="41"/>
      <c r="E31" s="43"/>
      <c r="F31" s="42">
        <v>0</v>
      </c>
      <c r="G31" s="43"/>
      <c r="H31" s="43"/>
      <c r="I31" s="43"/>
      <c r="J31" s="43"/>
      <c r="K31" s="42">
        <v>0</v>
      </c>
      <c r="L31" s="43"/>
      <c r="M31" s="44">
        <v>0</v>
      </c>
    </row>
    <row r="32" spans="1:13" x14ac:dyDescent="0.25">
      <c r="A32" s="11" t="s">
        <v>1184</v>
      </c>
      <c r="C32" s="14" t="s">
        <v>1172</v>
      </c>
      <c r="D32" s="33">
        <v>176.71</v>
      </c>
      <c r="E32" s="33">
        <v>11903.36</v>
      </c>
      <c r="F32" s="34"/>
      <c r="G32" s="34"/>
      <c r="H32" s="34"/>
      <c r="I32" s="34"/>
      <c r="J32" s="33">
        <v>0</v>
      </c>
      <c r="K32" s="34"/>
      <c r="L32" s="34"/>
      <c r="M32" s="33">
        <v>12080.07</v>
      </c>
    </row>
    <row r="33" spans="1:13" x14ac:dyDescent="0.25">
      <c r="A33" s="11" t="s">
        <v>1233</v>
      </c>
      <c r="C33" s="14" t="s">
        <v>1226</v>
      </c>
      <c r="D33" s="41"/>
      <c r="E33" s="43"/>
      <c r="F33" s="43"/>
      <c r="G33" s="43"/>
      <c r="H33" s="43"/>
      <c r="I33" s="43"/>
      <c r="J33" s="43"/>
      <c r="K33" s="42">
        <v>2.2737367544323206E-13</v>
      </c>
      <c r="L33" s="42">
        <v>0</v>
      </c>
      <c r="M33" s="44">
        <v>2.2737367544323206E-13</v>
      </c>
    </row>
    <row r="34" spans="1:13" x14ac:dyDescent="0.25">
      <c r="A34" s="11" t="s">
        <v>1233</v>
      </c>
      <c r="C34" s="14" t="s">
        <v>1227</v>
      </c>
      <c r="D34" s="45">
        <v>386800.27</v>
      </c>
      <c r="E34" s="42">
        <v>782312.86999999988</v>
      </c>
      <c r="F34" s="42">
        <v>543600.93000000005</v>
      </c>
      <c r="G34" s="42">
        <v>903556.26000000013</v>
      </c>
      <c r="H34" s="42">
        <v>1141534.5900000001</v>
      </c>
      <c r="I34" s="42">
        <v>517774.08000000002</v>
      </c>
      <c r="J34" s="43"/>
      <c r="K34" s="43"/>
      <c r="L34" s="43"/>
      <c r="M34" s="44">
        <v>4275579</v>
      </c>
    </row>
    <row r="35" spans="1:13" x14ac:dyDescent="0.25">
      <c r="A35" s="11" t="s">
        <v>1189</v>
      </c>
      <c r="C35" s="14" t="s">
        <v>1174</v>
      </c>
      <c r="D35" s="33">
        <v>235355.21000000002</v>
      </c>
      <c r="E35" s="33">
        <v>83988.489999999991</v>
      </c>
      <c r="F35" s="33">
        <v>70966.14</v>
      </c>
      <c r="G35" s="33">
        <v>60609.66</v>
      </c>
      <c r="H35" s="33">
        <v>73615.37999999999</v>
      </c>
      <c r="I35" s="33">
        <v>0.96</v>
      </c>
      <c r="J35" s="34"/>
      <c r="K35" s="34"/>
      <c r="L35" s="34"/>
      <c r="M35" s="33">
        <v>524535.84</v>
      </c>
    </row>
    <row r="36" spans="1:13" x14ac:dyDescent="0.25">
      <c r="A36" s="11" t="s">
        <v>1189</v>
      </c>
      <c r="C36" s="14" t="s">
        <v>1176</v>
      </c>
      <c r="D36" s="33">
        <v>169701.02000000002</v>
      </c>
      <c r="E36" s="33">
        <v>881233.80999999994</v>
      </c>
      <c r="F36" s="33">
        <v>1693795.3800000001</v>
      </c>
      <c r="G36" s="33">
        <v>836572.13</v>
      </c>
      <c r="H36" s="33">
        <v>876521.08</v>
      </c>
      <c r="I36" s="33">
        <v>0</v>
      </c>
      <c r="J36" s="33">
        <v>0</v>
      </c>
      <c r="K36" s="34"/>
      <c r="L36" s="34"/>
      <c r="M36" s="33">
        <v>4457823.42</v>
      </c>
    </row>
    <row r="37" spans="1:13" x14ac:dyDescent="0.25">
      <c r="A37" s="11" t="s">
        <v>1189</v>
      </c>
      <c r="C37" s="14" t="s">
        <v>1178</v>
      </c>
      <c r="D37" s="34"/>
      <c r="E37" s="34"/>
      <c r="F37" s="33">
        <v>362621.64</v>
      </c>
      <c r="G37" s="33">
        <v>337502.70999999996</v>
      </c>
      <c r="H37" s="33">
        <v>903580.58</v>
      </c>
      <c r="I37" s="33">
        <v>632050.02000000014</v>
      </c>
      <c r="J37" s="33">
        <v>908782.50000000012</v>
      </c>
      <c r="K37" s="33">
        <v>180895.63999999998</v>
      </c>
      <c r="L37" s="33">
        <v>11204.529999999999</v>
      </c>
      <c r="M37" s="33">
        <v>3336637.6200000006</v>
      </c>
    </row>
    <row r="38" spans="1:13" x14ac:dyDescent="0.25">
      <c r="A38" s="11" t="s">
        <v>1189</v>
      </c>
      <c r="C38" s="14" t="s">
        <v>1179</v>
      </c>
      <c r="D38" s="34"/>
      <c r="E38" s="34"/>
      <c r="F38" s="34"/>
      <c r="G38" s="33">
        <v>596033.72</v>
      </c>
      <c r="H38" s="33">
        <v>1038551.54</v>
      </c>
      <c r="I38" s="33">
        <v>719661.06</v>
      </c>
      <c r="J38" s="33">
        <v>1411156.99</v>
      </c>
      <c r="K38" s="33">
        <v>1234596.6900000002</v>
      </c>
      <c r="L38" s="33">
        <v>0</v>
      </c>
      <c r="M38" s="33">
        <v>5000000.0000000009</v>
      </c>
    </row>
    <row r="39" spans="1:13" x14ac:dyDescent="0.25">
      <c r="A39" s="11" t="s">
        <v>1189</v>
      </c>
      <c r="C39" s="14" t="s">
        <v>1180</v>
      </c>
      <c r="D39" s="34"/>
      <c r="E39" s="34"/>
      <c r="F39" s="34"/>
      <c r="G39" s="34"/>
      <c r="H39" s="33">
        <v>2344542.38</v>
      </c>
      <c r="I39" s="33">
        <v>6458057.4600000009</v>
      </c>
      <c r="J39" s="33">
        <v>12818398.699999997</v>
      </c>
      <c r="K39" s="33">
        <v>13366781.75</v>
      </c>
      <c r="L39" s="33">
        <v>5812278.0200000005</v>
      </c>
      <c r="M39" s="33">
        <v>40800058.310000002</v>
      </c>
    </row>
    <row r="40" spans="1:13" x14ac:dyDescent="0.25">
      <c r="A40" s="11" t="s">
        <v>1189</v>
      </c>
      <c r="C40" s="14" t="s">
        <v>1181</v>
      </c>
      <c r="D40" s="34"/>
      <c r="E40" s="34"/>
      <c r="F40" s="34"/>
      <c r="G40" s="34"/>
      <c r="H40" s="34"/>
      <c r="I40" s="33">
        <v>680783.69</v>
      </c>
      <c r="J40" s="33">
        <v>4373153.5299999993</v>
      </c>
      <c r="K40" s="33">
        <v>5537923.7200000007</v>
      </c>
      <c r="L40" s="33">
        <v>107520.4</v>
      </c>
      <c r="M40" s="33">
        <v>10699381.34</v>
      </c>
    </row>
    <row r="41" spans="1:13" x14ac:dyDescent="0.25">
      <c r="A41" s="11" t="s">
        <v>1189</v>
      </c>
      <c r="C41" s="14" t="s">
        <v>1182</v>
      </c>
      <c r="D41" s="34"/>
      <c r="E41" s="34"/>
      <c r="F41" s="34"/>
      <c r="G41" s="34"/>
      <c r="H41" s="34"/>
      <c r="I41" s="34"/>
      <c r="J41" s="33">
        <v>766397.12</v>
      </c>
      <c r="K41" s="33">
        <v>8746790.0700000003</v>
      </c>
      <c r="L41" s="33">
        <v>99547.449999999953</v>
      </c>
      <c r="M41" s="33">
        <v>9612734.6399999987</v>
      </c>
    </row>
    <row r="42" spans="1:13" x14ac:dyDescent="0.25">
      <c r="C42" s="14" t="s">
        <v>9</v>
      </c>
      <c r="D42" s="54">
        <v>3071404.9499999993</v>
      </c>
      <c r="E42" s="55">
        <v>4081919.31</v>
      </c>
      <c r="F42" s="55">
        <v>4867290.4300000006</v>
      </c>
      <c r="G42" s="55">
        <v>4487363.6099999994</v>
      </c>
      <c r="H42" s="55">
        <v>8687626.9500000011</v>
      </c>
      <c r="I42" s="55">
        <v>19757638.160000004</v>
      </c>
      <c r="J42" s="55">
        <v>33868231.919999994</v>
      </c>
      <c r="K42" s="55">
        <v>43931086.479999997</v>
      </c>
      <c r="L42" s="55">
        <v>7673585.0000000009</v>
      </c>
      <c r="M42" s="56">
        <v>130426146.81000002</v>
      </c>
    </row>
    <row r="43" spans="1:13" x14ac:dyDescent="0.25"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C47"/>
      <c r="D47"/>
      <c r="E47"/>
      <c r="F47"/>
      <c r="G47"/>
      <c r="H47"/>
      <c r="I47"/>
      <c r="J47"/>
      <c r="K47"/>
      <c r="L47"/>
      <c r="M47"/>
    </row>
    <row r="48" spans="1:13" x14ac:dyDescent="0.25">
      <c r="C48"/>
      <c r="D48"/>
      <c r="E48"/>
      <c r="F48"/>
      <c r="G48"/>
      <c r="H48"/>
      <c r="I48"/>
      <c r="J48"/>
      <c r="K48"/>
      <c r="L48"/>
      <c r="M48"/>
    </row>
    <row r="49" spans="3:13" x14ac:dyDescent="0.25">
      <c r="C49"/>
      <c r="D49"/>
      <c r="E49"/>
      <c r="F49"/>
      <c r="G49"/>
      <c r="H49"/>
      <c r="I49"/>
      <c r="J49"/>
      <c r="K49"/>
      <c r="L49"/>
      <c r="M49"/>
    </row>
    <row r="50" spans="3:13" x14ac:dyDescent="0.25">
      <c r="C50"/>
      <c r="D50"/>
      <c r="E50"/>
      <c r="F50"/>
      <c r="G50"/>
      <c r="H50"/>
      <c r="I50"/>
      <c r="J50"/>
      <c r="K50"/>
      <c r="L50"/>
      <c r="M50"/>
    </row>
    <row r="51" spans="3:13" x14ac:dyDescent="0.25">
      <c r="C51"/>
      <c r="D51"/>
      <c r="E51"/>
      <c r="F51"/>
      <c r="G51"/>
      <c r="H51"/>
      <c r="I51"/>
      <c r="J51"/>
      <c r="K51"/>
      <c r="L51"/>
      <c r="M51"/>
    </row>
    <row r="52" spans="3:13" x14ac:dyDescent="0.25">
      <c r="C52"/>
      <c r="D52"/>
      <c r="E52"/>
      <c r="F52"/>
      <c r="G52"/>
      <c r="H52"/>
      <c r="I52"/>
      <c r="J52"/>
      <c r="K52"/>
      <c r="L52"/>
      <c r="M52"/>
    </row>
    <row r="53" spans="3:13" x14ac:dyDescent="0.25">
      <c r="C53"/>
      <c r="D53"/>
      <c r="E53"/>
      <c r="F53"/>
      <c r="G53"/>
      <c r="H53"/>
      <c r="I53"/>
      <c r="J53"/>
      <c r="K53"/>
      <c r="L53"/>
      <c r="M53"/>
    </row>
    <row r="54" spans="3:13" x14ac:dyDescent="0.25">
      <c r="C54"/>
      <c r="D54"/>
      <c r="E54"/>
      <c r="F54"/>
      <c r="G54"/>
      <c r="H54"/>
      <c r="I54"/>
      <c r="J54"/>
      <c r="K54"/>
      <c r="L54"/>
      <c r="M54"/>
    </row>
    <row r="55" spans="3:13" x14ac:dyDescent="0.25">
      <c r="C55"/>
      <c r="D55"/>
      <c r="E55"/>
      <c r="F55"/>
      <c r="G55"/>
      <c r="H55"/>
      <c r="I55"/>
      <c r="J55"/>
      <c r="K55"/>
      <c r="L55"/>
      <c r="M55"/>
    </row>
    <row r="56" spans="3:13" x14ac:dyDescent="0.25">
      <c r="C56"/>
      <c r="D56"/>
      <c r="E56"/>
      <c r="F56"/>
      <c r="G56"/>
      <c r="H56"/>
      <c r="I56"/>
      <c r="J56"/>
      <c r="K56"/>
      <c r="L56"/>
      <c r="M56"/>
    </row>
    <row r="57" spans="3:13" x14ac:dyDescent="0.25">
      <c r="C57"/>
      <c r="D57"/>
      <c r="E57"/>
      <c r="F57"/>
      <c r="G57"/>
      <c r="H57"/>
      <c r="I57"/>
      <c r="J57"/>
      <c r="K57"/>
      <c r="L57"/>
      <c r="M57"/>
    </row>
    <row r="58" spans="3:13" x14ac:dyDescent="0.25">
      <c r="C58"/>
      <c r="D58"/>
      <c r="E58"/>
      <c r="F58"/>
      <c r="G58"/>
      <c r="H58"/>
      <c r="I58"/>
      <c r="J58"/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ht="3.75" customHeight="1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  <row r="156" spans="3:13" x14ac:dyDescent="0.25">
      <c r="C156"/>
      <c r="D156"/>
      <c r="E156"/>
      <c r="F156"/>
      <c r="G156"/>
      <c r="H156"/>
      <c r="I156"/>
      <c r="J156"/>
      <c r="K156"/>
      <c r="L156"/>
      <c r="M156"/>
    </row>
    <row r="157" spans="3:13" x14ac:dyDescent="0.25">
      <c r="C157"/>
      <c r="D157"/>
      <c r="E157"/>
      <c r="F157"/>
      <c r="G157"/>
      <c r="H157"/>
      <c r="I157"/>
      <c r="J157"/>
      <c r="K157"/>
      <c r="L157"/>
      <c r="M157"/>
    </row>
    <row r="158" spans="3:13" x14ac:dyDescent="0.25">
      <c r="C158"/>
      <c r="D158"/>
      <c r="E158"/>
      <c r="F158"/>
      <c r="G158"/>
      <c r="H158"/>
      <c r="I158"/>
      <c r="J158"/>
      <c r="K158"/>
      <c r="L158"/>
      <c r="M158"/>
    </row>
    <row r="159" spans="3:13" x14ac:dyDescent="0.25">
      <c r="C159"/>
      <c r="D159"/>
      <c r="E159"/>
      <c r="F159"/>
      <c r="G159"/>
      <c r="H159"/>
      <c r="I159"/>
      <c r="J159"/>
      <c r="K159"/>
      <c r="L159"/>
      <c r="M159"/>
    </row>
    <row r="160" spans="3:13" x14ac:dyDescent="0.25">
      <c r="C160"/>
      <c r="D160"/>
      <c r="E160"/>
      <c r="F160"/>
      <c r="G160"/>
      <c r="H160"/>
      <c r="I160"/>
      <c r="J160"/>
      <c r="K160"/>
      <c r="L160"/>
      <c r="M160"/>
    </row>
    <row r="161" spans="3:13" x14ac:dyDescent="0.25">
      <c r="C161"/>
      <c r="D161"/>
      <c r="E161"/>
      <c r="F161"/>
      <c r="G161"/>
      <c r="H161"/>
      <c r="I161"/>
      <c r="J161"/>
      <c r="K161"/>
      <c r="L161"/>
      <c r="M161"/>
    </row>
    <row r="162" spans="3:13" x14ac:dyDescent="0.25">
      <c r="C162"/>
      <c r="D162"/>
      <c r="E162"/>
      <c r="F162"/>
      <c r="G162"/>
      <c r="H162"/>
      <c r="I162"/>
      <c r="J162"/>
      <c r="K162"/>
      <c r="L162"/>
      <c r="M162"/>
    </row>
    <row r="163" spans="3:13" x14ac:dyDescent="0.25">
      <c r="C163"/>
      <c r="D163"/>
      <c r="E163"/>
      <c r="F163"/>
      <c r="G163"/>
      <c r="H163"/>
      <c r="I163"/>
      <c r="J163"/>
      <c r="K163"/>
      <c r="L163"/>
      <c r="M163"/>
    </row>
    <row r="164" spans="3:13" x14ac:dyDescent="0.25">
      <c r="C164"/>
      <c r="D164"/>
      <c r="E164"/>
      <c r="F164"/>
      <c r="G164"/>
      <c r="H164"/>
      <c r="I164"/>
      <c r="J164"/>
      <c r="K164"/>
      <c r="L164"/>
      <c r="M164"/>
    </row>
    <row r="165" spans="3:13" x14ac:dyDescent="0.25">
      <c r="C165"/>
      <c r="D165"/>
      <c r="E165"/>
      <c r="F165"/>
      <c r="G165"/>
      <c r="H165"/>
      <c r="I165"/>
      <c r="J165"/>
      <c r="K165"/>
      <c r="L165"/>
      <c r="M165"/>
    </row>
    <row r="166" spans="3:13" x14ac:dyDescent="0.25">
      <c r="C166"/>
      <c r="D166"/>
      <c r="E166"/>
      <c r="F166"/>
      <c r="G166"/>
      <c r="H166"/>
      <c r="I166"/>
      <c r="J166"/>
      <c r="K166"/>
      <c r="L166"/>
      <c r="M166"/>
    </row>
    <row r="167" spans="3:13" x14ac:dyDescent="0.25">
      <c r="C167"/>
      <c r="D167"/>
      <c r="E167"/>
      <c r="F167"/>
      <c r="G167"/>
      <c r="H167"/>
      <c r="I167"/>
      <c r="J167"/>
      <c r="K167"/>
      <c r="L167"/>
      <c r="M167"/>
    </row>
    <row r="168" spans="3:13" x14ac:dyDescent="0.25">
      <c r="C168"/>
      <c r="D168"/>
      <c r="E168"/>
      <c r="F168"/>
      <c r="G168"/>
      <c r="H168"/>
      <c r="I168"/>
      <c r="J168"/>
      <c r="K168"/>
      <c r="L168"/>
      <c r="M168"/>
    </row>
    <row r="169" spans="3:13" x14ac:dyDescent="0.25">
      <c r="C169"/>
      <c r="D169"/>
      <c r="E169"/>
      <c r="F169"/>
      <c r="G169"/>
      <c r="H169"/>
      <c r="I169"/>
      <c r="J169"/>
      <c r="K169"/>
      <c r="L169"/>
      <c r="M169"/>
    </row>
    <row r="170" spans="3:13" x14ac:dyDescent="0.25">
      <c r="C170"/>
      <c r="D170"/>
      <c r="E170"/>
      <c r="F170"/>
      <c r="G170"/>
      <c r="H170"/>
      <c r="I170"/>
      <c r="J170"/>
      <c r="K170"/>
      <c r="L170"/>
      <c r="M170"/>
    </row>
    <row r="171" spans="3:13" x14ac:dyDescent="0.25">
      <c r="C171"/>
      <c r="D171"/>
      <c r="E171"/>
      <c r="F171"/>
      <c r="G171"/>
      <c r="H171"/>
      <c r="I171"/>
      <c r="J171"/>
      <c r="K171"/>
      <c r="L171"/>
      <c r="M171"/>
    </row>
    <row r="172" spans="3:13" x14ac:dyDescent="0.25">
      <c r="C172"/>
      <c r="D172"/>
      <c r="E172"/>
      <c r="F172"/>
      <c r="G172"/>
      <c r="H172"/>
      <c r="I172"/>
      <c r="J172"/>
      <c r="K172"/>
      <c r="L172"/>
      <c r="M172"/>
    </row>
    <row r="173" spans="3:13" x14ac:dyDescent="0.25">
      <c r="C173"/>
      <c r="D173"/>
      <c r="E173"/>
      <c r="F173"/>
      <c r="G173"/>
      <c r="H173"/>
      <c r="I173"/>
      <c r="J173"/>
      <c r="K173"/>
      <c r="L173"/>
      <c r="M173"/>
    </row>
    <row r="174" spans="3:13" x14ac:dyDescent="0.25">
      <c r="C174"/>
      <c r="D174"/>
      <c r="E174"/>
      <c r="F174"/>
      <c r="G174"/>
      <c r="H174"/>
      <c r="I174"/>
      <c r="J174"/>
      <c r="K174"/>
      <c r="L174"/>
      <c r="M174"/>
    </row>
    <row r="175" spans="3:13" x14ac:dyDescent="0.25">
      <c r="C175"/>
      <c r="D175"/>
      <c r="E175"/>
      <c r="F175"/>
      <c r="G175"/>
      <c r="H175"/>
      <c r="I175"/>
      <c r="J175"/>
      <c r="K175"/>
      <c r="L175"/>
      <c r="M175"/>
    </row>
    <row r="176" spans="3:13" x14ac:dyDescent="0.25">
      <c r="C176"/>
      <c r="D176"/>
      <c r="E176"/>
      <c r="F176"/>
      <c r="G176"/>
      <c r="H176"/>
      <c r="I176"/>
      <c r="J176"/>
      <c r="K176"/>
      <c r="L176"/>
      <c r="M176"/>
    </row>
    <row r="177" spans="3:13" x14ac:dyDescent="0.25">
      <c r="C177"/>
      <c r="D177"/>
      <c r="E177"/>
      <c r="F177"/>
      <c r="G177"/>
      <c r="H177"/>
      <c r="I177"/>
      <c r="J177"/>
      <c r="K177"/>
      <c r="L177"/>
      <c r="M177"/>
    </row>
    <row r="178" spans="3:13" x14ac:dyDescent="0.25">
      <c r="C178"/>
      <c r="D178"/>
      <c r="E178"/>
      <c r="F178"/>
      <c r="G178"/>
      <c r="H178"/>
      <c r="I178"/>
      <c r="J178"/>
      <c r="K178"/>
      <c r="L178"/>
      <c r="M178"/>
    </row>
    <row r="179" spans="3:13" x14ac:dyDescent="0.25">
      <c r="C179"/>
      <c r="D179"/>
      <c r="E179"/>
      <c r="F179"/>
      <c r="G179"/>
      <c r="H179"/>
      <c r="I179"/>
      <c r="J179"/>
      <c r="K179"/>
      <c r="L179"/>
      <c r="M179"/>
    </row>
    <row r="180" spans="3:13" x14ac:dyDescent="0.25">
      <c r="C180"/>
      <c r="D180"/>
      <c r="E180"/>
      <c r="F180"/>
      <c r="G180"/>
      <c r="H180"/>
      <c r="I180"/>
      <c r="J180"/>
      <c r="K180"/>
      <c r="L180"/>
      <c r="M180"/>
    </row>
    <row r="181" spans="3:13" x14ac:dyDescent="0.25">
      <c r="C181"/>
      <c r="D181"/>
      <c r="E181"/>
      <c r="F181"/>
      <c r="G181"/>
      <c r="H181"/>
      <c r="I181"/>
      <c r="J181"/>
      <c r="K181"/>
      <c r="L181"/>
      <c r="M181"/>
    </row>
    <row r="182" spans="3:13" x14ac:dyDescent="0.25">
      <c r="C182"/>
      <c r="D182"/>
      <c r="E182"/>
      <c r="F182"/>
      <c r="G182"/>
      <c r="H182"/>
      <c r="I182"/>
      <c r="J182"/>
      <c r="K182"/>
      <c r="L182"/>
      <c r="M182"/>
    </row>
    <row r="183" spans="3:13" x14ac:dyDescent="0.25">
      <c r="C183"/>
      <c r="D183"/>
      <c r="E183"/>
      <c r="F183"/>
      <c r="G183"/>
      <c r="H183"/>
      <c r="I183"/>
      <c r="J183"/>
      <c r="K183"/>
      <c r="L183"/>
      <c r="M183"/>
    </row>
    <row r="184" spans="3:13" x14ac:dyDescent="0.25">
      <c r="C184"/>
      <c r="D184"/>
      <c r="E184"/>
      <c r="F184"/>
      <c r="G184"/>
      <c r="H184"/>
      <c r="I184"/>
      <c r="J184"/>
      <c r="K184"/>
      <c r="L184"/>
      <c r="M184"/>
    </row>
    <row r="185" spans="3:13" x14ac:dyDescent="0.25">
      <c r="C185"/>
      <c r="D185"/>
      <c r="E185"/>
      <c r="F185"/>
      <c r="G185"/>
      <c r="H185"/>
      <c r="I185"/>
      <c r="J185"/>
      <c r="K185"/>
      <c r="L185"/>
      <c r="M185"/>
    </row>
    <row r="186" spans="3:13" x14ac:dyDescent="0.25">
      <c r="C186"/>
      <c r="D186"/>
      <c r="E186"/>
      <c r="F186"/>
      <c r="G186"/>
      <c r="H186"/>
      <c r="I186"/>
      <c r="J186"/>
      <c r="K186"/>
      <c r="L186"/>
      <c r="M186"/>
    </row>
    <row r="187" spans="3:13" x14ac:dyDescent="0.25">
      <c r="C187"/>
      <c r="D187"/>
      <c r="E187"/>
      <c r="F187"/>
      <c r="G187"/>
      <c r="H187"/>
      <c r="I187"/>
      <c r="J187"/>
      <c r="K187"/>
      <c r="L187"/>
      <c r="M187"/>
    </row>
    <row r="188" spans="3:13" x14ac:dyDescent="0.25">
      <c r="C188"/>
      <c r="D188"/>
      <c r="E188"/>
      <c r="F188"/>
      <c r="G188"/>
      <c r="H188"/>
      <c r="I188"/>
      <c r="J188"/>
      <c r="K188"/>
      <c r="L188"/>
      <c r="M188"/>
    </row>
    <row r="189" spans="3:13" x14ac:dyDescent="0.25">
      <c r="C189"/>
      <c r="D189"/>
      <c r="E189"/>
      <c r="F189"/>
      <c r="G189"/>
      <c r="H189"/>
      <c r="I189"/>
      <c r="J189"/>
      <c r="K189"/>
      <c r="L189"/>
      <c r="M189"/>
    </row>
    <row r="190" spans="3:13" x14ac:dyDescent="0.25">
      <c r="C190"/>
      <c r="D190"/>
      <c r="E190"/>
      <c r="F190"/>
      <c r="G190"/>
      <c r="H190"/>
      <c r="I190"/>
      <c r="J190"/>
      <c r="K190"/>
      <c r="L190"/>
      <c r="M190"/>
    </row>
    <row r="191" spans="3:13" x14ac:dyDescent="0.25">
      <c r="C191"/>
      <c r="D191"/>
      <c r="E191"/>
      <c r="F191"/>
      <c r="G191"/>
      <c r="H191"/>
      <c r="I191"/>
      <c r="J191"/>
      <c r="K191"/>
      <c r="L191"/>
      <c r="M191"/>
    </row>
    <row r="192" spans="3:13" x14ac:dyDescent="0.25">
      <c r="C192"/>
      <c r="D192"/>
      <c r="E192"/>
      <c r="F192"/>
      <c r="G192"/>
      <c r="H192"/>
      <c r="I192"/>
      <c r="J192"/>
      <c r="K192"/>
      <c r="L192"/>
      <c r="M192"/>
    </row>
    <row r="193" spans="3:13" x14ac:dyDescent="0.25">
      <c r="C193"/>
      <c r="D193"/>
      <c r="E193"/>
      <c r="F193"/>
      <c r="G193"/>
      <c r="H193"/>
      <c r="I193"/>
      <c r="J193"/>
      <c r="K193"/>
      <c r="L193"/>
      <c r="M193"/>
    </row>
    <row r="194" spans="3:13" x14ac:dyDescent="0.25">
      <c r="C194"/>
      <c r="D194"/>
      <c r="E194"/>
      <c r="F194"/>
      <c r="G194"/>
      <c r="H194"/>
      <c r="I194"/>
      <c r="J194"/>
      <c r="K194"/>
      <c r="L194"/>
      <c r="M194"/>
    </row>
    <row r="195" spans="3:13" x14ac:dyDescent="0.25">
      <c r="C195"/>
      <c r="D195"/>
      <c r="E195"/>
      <c r="F195"/>
      <c r="G195"/>
      <c r="H195"/>
      <c r="I195"/>
      <c r="J195"/>
      <c r="K195"/>
      <c r="L195"/>
      <c r="M195"/>
    </row>
    <row r="196" spans="3:13" x14ac:dyDescent="0.25">
      <c r="C196"/>
      <c r="D196"/>
      <c r="E196"/>
      <c r="F196"/>
      <c r="G196"/>
      <c r="H196"/>
      <c r="I196"/>
      <c r="J196"/>
      <c r="K196"/>
      <c r="L196"/>
      <c r="M196"/>
    </row>
    <row r="197" spans="3:13" x14ac:dyDescent="0.25">
      <c r="C197"/>
      <c r="D197"/>
      <c r="E197"/>
      <c r="F197"/>
      <c r="G197"/>
      <c r="H197"/>
      <c r="I197"/>
      <c r="J197"/>
      <c r="K197"/>
      <c r="L197"/>
      <c r="M197"/>
    </row>
    <row r="198" spans="3:13" x14ac:dyDescent="0.25">
      <c r="C198"/>
      <c r="D198"/>
      <c r="E198"/>
      <c r="F198"/>
      <c r="G198"/>
      <c r="H198"/>
      <c r="I198"/>
      <c r="J198"/>
      <c r="K198"/>
      <c r="L198"/>
      <c r="M198"/>
    </row>
    <row r="199" spans="3:13" x14ac:dyDescent="0.25">
      <c r="C199"/>
      <c r="D199"/>
      <c r="E199"/>
      <c r="F199"/>
      <c r="G199"/>
      <c r="H199"/>
      <c r="I199"/>
      <c r="J199"/>
      <c r="K199"/>
      <c r="L199"/>
      <c r="M199"/>
    </row>
    <row r="200" spans="3:13" x14ac:dyDescent="0.25">
      <c r="C200"/>
      <c r="D200"/>
      <c r="E200"/>
      <c r="F200"/>
      <c r="G200"/>
      <c r="H200"/>
      <c r="I200"/>
      <c r="J200"/>
      <c r="K200"/>
      <c r="L200"/>
      <c r="M200"/>
    </row>
    <row r="201" spans="3:13" x14ac:dyDescent="0.25">
      <c r="C201"/>
      <c r="D201"/>
      <c r="E201"/>
      <c r="F201"/>
      <c r="G201"/>
      <c r="H201"/>
      <c r="I201"/>
      <c r="J201"/>
      <c r="K201"/>
      <c r="L201"/>
      <c r="M201"/>
    </row>
    <row r="202" spans="3:13" x14ac:dyDescent="0.25">
      <c r="C202"/>
      <c r="D202"/>
      <c r="E202"/>
      <c r="F202"/>
      <c r="G202"/>
      <c r="H202"/>
      <c r="I202"/>
      <c r="J202"/>
      <c r="K202"/>
      <c r="L202"/>
      <c r="M202"/>
    </row>
    <row r="203" spans="3:13" x14ac:dyDescent="0.25">
      <c r="C203"/>
      <c r="D203"/>
      <c r="E203"/>
      <c r="F203"/>
      <c r="G203"/>
      <c r="H203"/>
      <c r="I203"/>
      <c r="J203"/>
      <c r="K203"/>
      <c r="L203"/>
      <c r="M203"/>
    </row>
    <row r="204" spans="3:13" x14ac:dyDescent="0.25">
      <c r="C204"/>
      <c r="D204"/>
      <c r="E204"/>
      <c r="F204"/>
      <c r="G204"/>
      <c r="H204"/>
      <c r="I204"/>
      <c r="J204"/>
      <c r="K204"/>
      <c r="L204"/>
      <c r="M204"/>
    </row>
    <row r="205" spans="3:13" x14ac:dyDescent="0.25">
      <c r="C205"/>
      <c r="D205"/>
      <c r="E205"/>
      <c r="F205"/>
      <c r="G205"/>
      <c r="H205"/>
      <c r="I205"/>
      <c r="J205"/>
      <c r="K205"/>
      <c r="L205"/>
      <c r="M205"/>
    </row>
    <row r="206" spans="3:13" x14ac:dyDescent="0.25">
      <c r="C206"/>
      <c r="D206"/>
      <c r="E206"/>
      <c r="F206"/>
      <c r="G206"/>
      <c r="H206"/>
      <c r="I206"/>
      <c r="J206"/>
      <c r="K206"/>
      <c r="L206"/>
      <c r="M206"/>
    </row>
    <row r="207" spans="3:13" x14ac:dyDescent="0.25">
      <c r="C207"/>
      <c r="D207"/>
      <c r="E207"/>
      <c r="F207"/>
      <c r="G207"/>
      <c r="H207"/>
      <c r="I207"/>
      <c r="J207"/>
      <c r="K207"/>
      <c r="L207"/>
      <c r="M207"/>
    </row>
    <row r="208" spans="3:13" x14ac:dyDescent="0.25">
      <c r="C208"/>
      <c r="D208"/>
      <c r="E208"/>
      <c r="F208"/>
      <c r="G208"/>
      <c r="H208"/>
      <c r="I208"/>
      <c r="J208"/>
      <c r="K208"/>
      <c r="L208"/>
      <c r="M208"/>
    </row>
    <row r="209" spans="3:13" x14ac:dyDescent="0.25">
      <c r="C209"/>
      <c r="D209"/>
      <c r="E209"/>
      <c r="F209"/>
      <c r="G209"/>
      <c r="H209"/>
      <c r="I209"/>
      <c r="J209"/>
      <c r="K209"/>
      <c r="L209"/>
      <c r="M209"/>
    </row>
    <row r="210" spans="3:13" x14ac:dyDescent="0.25">
      <c r="C210"/>
      <c r="D210"/>
      <c r="E210"/>
      <c r="F210"/>
      <c r="G210"/>
      <c r="H210"/>
      <c r="I210"/>
      <c r="J210"/>
      <c r="K210"/>
      <c r="L210"/>
      <c r="M210"/>
    </row>
    <row r="211" spans="3:13" x14ac:dyDescent="0.25">
      <c r="C211"/>
      <c r="D211"/>
      <c r="E211"/>
      <c r="F211"/>
      <c r="G211"/>
      <c r="H211"/>
      <c r="I211"/>
      <c r="J211"/>
      <c r="K211"/>
      <c r="L211"/>
      <c r="M211"/>
    </row>
    <row r="212" spans="3:13" x14ac:dyDescent="0.25">
      <c r="C212"/>
      <c r="D212"/>
      <c r="E212"/>
      <c r="F212"/>
      <c r="G212"/>
      <c r="H212"/>
      <c r="I212"/>
      <c r="J212"/>
      <c r="K212"/>
      <c r="L212"/>
      <c r="M212"/>
    </row>
    <row r="213" spans="3:13" x14ac:dyDescent="0.25">
      <c r="C213"/>
      <c r="D213"/>
      <c r="E213"/>
      <c r="F213"/>
      <c r="G213"/>
      <c r="H213"/>
      <c r="I213"/>
      <c r="J213"/>
      <c r="K213"/>
      <c r="L213"/>
      <c r="M213"/>
    </row>
    <row r="214" spans="3:13" x14ac:dyDescent="0.25">
      <c r="C214"/>
      <c r="D214"/>
      <c r="E214"/>
      <c r="F214"/>
      <c r="G214"/>
      <c r="H214"/>
      <c r="I214"/>
      <c r="J214"/>
      <c r="K214"/>
      <c r="L214"/>
      <c r="M214"/>
    </row>
    <row r="215" spans="3:13" x14ac:dyDescent="0.25">
      <c r="C215"/>
      <c r="D215"/>
      <c r="E215"/>
      <c r="F215"/>
      <c r="G215"/>
      <c r="H215"/>
      <c r="I215"/>
      <c r="J215"/>
      <c r="K215"/>
      <c r="L215"/>
      <c r="M215"/>
    </row>
    <row r="216" spans="3:13" x14ac:dyDescent="0.25">
      <c r="C216"/>
      <c r="D216"/>
      <c r="E216"/>
      <c r="F216"/>
      <c r="G216"/>
      <c r="H216"/>
      <c r="I216"/>
      <c r="J216"/>
      <c r="K216"/>
      <c r="L216"/>
      <c r="M216"/>
    </row>
    <row r="217" spans="3:13" x14ac:dyDescent="0.25">
      <c r="C217"/>
      <c r="D217"/>
      <c r="E217"/>
      <c r="F217"/>
      <c r="G217"/>
      <c r="H217"/>
      <c r="I217"/>
      <c r="J217"/>
      <c r="K217"/>
      <c r="L217"/>
      <c r="M217"/>
    </row>
    <row r="218" spans="3:13" x14ac:dyDescent="0.25">
      <c r="C218"/>
      <c r="D218"/>
      <c r="E218"/>
      <c r="F218"/>
      <c r="G218"/>
      <c r="H218"/>
      <c r="I218"/>
      <c r="J218"/>
      <c r="K218"/>
      <c r="L218"/>
      <c r="M218"/>
    </row>
    <row r="219" spans="3:13" x14ac:dyDescent="0.25">
      <c r="C219"/>
      <c r="D219"/>
      <c r="E219"/>
      <c r="F219"/>
      <c r="G219"/>
      <c r="H219"/>
      <c r="I219"/>
      <c r="J219"/>
      <c r="K219"/>
      <c r="L219"/>
      <c r="M219"/>
    </row>
    <row r="220" spans="3:13" x14ac:dyDescent="0.25">
      <c r="C220"/>
      <c r="D220"/>
      <c r="E220"/>
      <c r="F220"/>
      <c r="G220"/>
      <c r="H220"/>
      <c r="I220"/>
      <c r="J220"/>
      <c r="K220"/>
      <c r="L220"/>
      <c r="M220"/>
    </row>
    <row r="221" spans="3:13" x14ac:dyDescent="0.25">
      <c r="C221"/>
      <c r="D221"/>
      <c r="E221"/>
      <c r="F221"/>
      <c r="G221"/>
      <c r="H221"/>
      <c r="I221"/>
      <c r="J221"/>
      <c r="K221"/>
      <c r="L221"/>
      <c r="M221"/>
    </row>
    <row r="222" spans="3:13" x14ac:dyDescent="0.25">
      <c r="C222"/>
      <c r="D222"/>
      <c r="E222"/>
      <c r="F222"/>
      <c r="G222"/>
      <c r="H222"/>
      <c r="I222"/>
      <c r="J222"/>
      <c r="K222"/>
      <c r="L222"/>
      <c r="M222"/>
    </row>
    <row r="223" spans="3:13" x14ac:dyDescent="0.25">
      <c r="C223"/>
      <c r="D223"/>
      <c r="E223"/>
      <c r="F223"/>
      <c r="G223"/>
      <c r="H223"/>
      <c r="I223"/>
      <c r="J223"/>
      <c r="K223"/>
      <c r="L223"/>
      <c r="M223"/>
    </row>
    <row r="224" spans="3:13" x14ac:dyDescent="0.25">
      <c r="C224"/>
      <c r="D224"/>
      <c r="E224"/>
      <c r="F224"/>
      <c r="G224"/>
      <c r="H224"/>
      <c r="I224"/>
      <c r="J224"/>
      <c r="K224"/>
      <c r="L224"/>
      <c r="M224"/>
    </row>
    <row r="225" spans="3:13" x14ac:dyDescent="0.25">
      <c r="C225"/>
      <c r="D225"/>
      <c r="E225"/>
      <c r="F225"/>
      <c r="G225"/>
      <c r="H225"/>
      <c r="I225"/>
      <c r="J225"/>
      <c r="K225"/>
      <c r="L225"/>
      <c r="M225"/>
    </row>
    <row r="226" spans="3:13" x14ac:dyDescent="0.25">
      <c r="C226"/>
      <c r="D226"/>
      <c r="E226"/>
      <c r="F226"/>
      <c r="G226"/>
      <c r="H226"/>
      <c r="I226"/>
      <c r="J226"/>
      <c r="K226"/>
      <c r="L226"/>
      <c r="M226"/>
    </row>
    <row r="227" spans="3:13" x14ac:dyDescent="0.25">
      <c r="C227"/>
      <c r="D227"/>
      <c r="E227"/>
      <c r="F227"/>
      <c r="G227"/>
      <c r="H227"/>
      <c r="I227"/>
      <c r="J227"/>
      <c r="K227"/>
      <c r="L227"/>
      <c r="M227"/>
    </row>
    <row r="228" spans="3:13" x14ac:dyDescent="0.25">
      <c r="C228"/>
      <c r="D228"/>
      <c r="E228"/>
      <c r="F228"/>
      <c r="G228"/>
      <c r="H228"/>
      <c r="I228"/>
      <c r="J228"/>
      <c r="K228"/>
      <c r="L228"/>
      <c r="M228"/>
    </row>
    <row r="229" spans="3:13" x14ac:dyDescent="0.25">
      <c r="C229"/>
      <c r="D229"/>
      <c r="E229"/>
      <c r="F229"/>
      <c r="G229"/>
      <c r="H229"/>
      <c r="I229"/>
      <c r="J229"/>
      <c r="K229"/>
      <c r="L229"/>
      <c r="M229"/>
    </row>
    <row r="230" spans="3:13" x14ac:dyDescent="0.25">
      <c r="C230"/>
      <c r="D230"/>
      <c r="E230"/>
      <c r="F230"/>
      <c r="G230"/>
      <c r="H230"/>
      <c r="I230"/>
      <c r="J230"/>
      <c r="K230"/>
      <c r="L230"/>
      <c r="M230"/>
    </row>
    <row r="231" spans="3:13" x14ac:dyDescent="0.25">
      <c r="C231"/>
      <c r="D231"/>
      <c r="E231"/>
      <c r="F231"/>
      <c r="G231"/>
      <c r="H231"/>
      <c r="I231"/>
      <c r="J231"/>
      <c r="K231"/>
      <c r="L231"/>
      <c r="M231"/>
    </row>
    <row r="232" spans="3:13" x14ac:dyDescent="0.25">
      <c r="C232"/>
      <c r="D232"/>
      <c r="E232"/>
      <c r="F232"/>
      <c r="G232"/>
      <c r="H232"/>
      <c r="I232"/>
      <c r="J232"/>
      <c r="K232"/>
      <c r="L232"/>
      <c r="M232"/>
    </row>
    <row r="233" spans="3:13" x14ac:dyDescent="0.25">
      <c r="C233"/>
      <c r="D233"/>
      <c r="E233"/>
      <c r="F233"/>
      <c r="G233"/>
      <c r="H233"/>
      <c r="I233"/>
      <c r="J233"/>
      <c r="K233"/>
      <c r="L233"/>
      <c r="M233"/>
    </row>
    <row r="234" spans="3:13" x14ac:dyDescent="0.25">
      <c r="C234"/>
      <c r="D234"/>
      <c r="E234"/>
      <c r="F234"/>
      <c r="G234"/>
      <c r="H234"/>
      <c r="I234"/>
      <c r="J234"/>
      <c r="K234"/>
      <c r="L234"/>
      <c r="M234"/>
    </row>
    <row r="235" spans="3:13" x14ac:dyDescent="0.25">
      <c r="C235"/>
      <c r="D235"/>
      <c r="E235"/>
      <c r="F235"/>
      <c r="G235"/>
      <c r="H235"/>
      <c r="I235"/>
      <c r="J235"/>
      <c r="K235"/>
      <c r="L235"/>
      <c r="M235"/>
    </row>
    <row r="236" spans="3:13" x14ac:dyDescent="0.25">
      <c r="C236"/>
      <c r="D236"/>
      <c r="E236"/>
      <c r="F236"/>
      <c r="G236"/>
      <c r="H236"/>
      <c r="I236"/>
      <c r="J236"/>
      <c r="K236"/>
      <c r="L236"/>
      <c r="M236"/>
    </row>
    <row r="237" spans="3:13" x14ac:dyDescent="0.25">
      <c r="C237"/>
      <c r="D237"/>
      <c r="E237"/>
      <c r="F237"/>
      <c r="G237"/>
      <c r="H237"/>
      <c r="I237"/>
      <c r="J237"/>
      <c r="K237"/>
      <c r="L237"/>
      <c r="M237"/>
    </row>
    <row r="238" spans="3:13" x14ac:dyDescent="0.25">
      <c r="C238"/>
      <c r="D238"/>
      <c r="E238"/>
      <c r="F238"/>
      <c r="G238"/>
      <c r="H238"/>
      <c r="I238"/>
      <c r="J238"/>
      <c r="K238"/>
      <c r="L238"/>
      <c r="M238"/>
    </row>
    <row r="239" spans="3:13" x14ac:dyDescent="0.25">
      <c r="C239"/>
      <c r="D239"/>
      <c r="E239"/>
      <c r="F239"/>
      <c r="G239"/>
      <c r="H239"/>
      <c r="I239"/>
      <c r="J239"/>
      <c r="K239"/>
      <c r="L239"/>
      <c r="M239"/>
    </row>
    <row r="240" spans="3:13" x14ac:dyDescent="0.25">
      <c r="C240"/>
      <c r="D240"/>
      <c r="E240"/>
      <c r="F240"/>
      <c r="G240"/>
      <c r="H240"/>
      <c r="I240"/>
      <c r="J240"/>
      <c r="K240"/>
      <c r="L240"/>
      <c r="M240"/>
    </row>
    <row r="241" spans="3:13" x14ac:dyDescent="0.25">
      <c r="C241"/>
      <c r="D241"/>
      <c r="E241"/>
      <c r="F241"/>
      <c r="G241"/>
      <c r="H241"/>
      <c r="I241"/>
      <c r="J241"/>
      <c r="K241"/>
      <c r="L241"/>
      <c r="M241"/>
    </row>
    <row r="242" spans="3:13" x14ac:dyDescent="0.25">
      <c r="C242"/>
      <c r="D242"/>
      <c r="E242"/>
      <c r="F242"/>
      <c r="G242"/>
      <c r="H242"/>
      <c r="I242"/>
      <c r="J242"/>
      <c r="K242"/>
      <c r="L242"/>
      <c r="M242"/>
    </row>
    <row r="243" spans="3:13" x14ac:dyDescent="0.25">
      <c r="C243"/>
      <c r="D243"/>
      <c r="E243"/>
      <c r="F243"/>
      <c r="G243"/>
      <c r="H243"/>
      <c r="I243"/>
      <c r="J243"/>
      <c r="K243"/>
      <c r="L243"/>
      <c r="M243"/>
    </row>
    <row r="244" spans="3:13" x14ac:dyDescent="0.25">
      <c r="C244"/>
      <c r="D244"/>
      <c r="E244"/>
      <c r="F244"/>
      <c r="G244"/>
      <c r="H244"/>
      <c r="I244"/>
      <c r="J244"/>
      <c r="K244"/>
      <c r="L244"/>
      <c r="M244"/>
    </row>
    <row r="245" spans="3:13" x14ac:dyDescent="0.25">
      <c r="C245"/>
      <c r="D245"/>
      <c r="E245"/>
      <c r="F245"/>
      <c r="G245"/>
      <c r="H245"/>
      <c r="I245"/>
      <c r="J245"/>
      <c r="K245"/>
      <c r="L245"/>
      <c r="M245"/>
    </row>
    <row r="246" spans="3:13" x14ac:dyDescent="0.25">
      <c r="C246"/>
      <c r="D246"/>
      <c r="E246"/>
      <c r="F246"/>
      <c r="G246"/>
      <c r="H246"/>
      <c r="I246"/>
      <c r="J246"/>
      <c r="K246"/>
      <c r="L246"/>
      <c r="M246"/>
    </row>
    <row r="247" spans="3:13" x14ac:dyDescent="0.25">
      <c r="C247"/>
      <c r="D247"/>
      <c r="E247"/>
      <c r="F247"/>
      <c r="G247"/>
      <c r="H247"/>
      <c r="I247"/>
      <c r="J247"/>
      <c r="K247"/>
      <c r="L247"/>
      <c r="M247"/>
    </row>
    <row r="248" spans="3:13" x14ac:dyDescent="0.25">
      <c r="C248"/>
      <c r="D248"/>
      <c r="E248"/>
      <c r="F248"/>
      <c r="G248"/>
      <c r="H248"/>
      <c r="I248"/>
      <c r="J248"/>
      <c r="K248"/>
      <c r="L248"/>
      <c r="M248"/>
    </row>
    <row r="249" spans="3:13" x14ac:dyDescent="0.25">
      <c r="C249"/>
      <c r="D249"/>
      <c r="E249"/>
      <c r="F249"/>
      <c r="G249"/>
      <c r="H249"/>
      <c r="I249"/>
      <c r="J249"/>
      <c r="K249"/>
      <c r="L249"/>
      <c r="M249"/>
    </row>
    <row r="250" spans="3:13" x14ac:dyDescent="0.25">
      <c r="C250"/>
      <c r="D250"/>
      <c r="E250"/>
      <c r="F250"/>
      <c r="G250"/>
      <c r="H250"/>
      <c r="I250"/>
      <c r="J250"/>
      <c r="K250"/>
      <c r="L250"/>
      <c r="M250"/>
    </row>
    <row r="251" spans="3:13" x14ac:dyDescent="0.25">
      <c r="C251"/>
      <c r="D251"/>
      <c r="E251"/>
      <c r="F251"/>
      <c r="G251"/>
      <c r="H251"/>
      <c r="I251"/>
      <c r="J251"/>
      <c r="K251"/>
      <c r="L251"/>
      <c r="M251"/>
    </row>
    <row r="252" spans="3:13" x14ac:dyDescent="0.25">
      <c r="C252"/>
      <c r="D252"/>
      <c r="E252"/>
      <c r="F252"/>
      <c r="G252"/>
      <c r="H252"/>
      <c r="I252"/>
      <c r="J252"/>
      <c r="K252"/>
      <c r="L252"/>
      <c r="M252"/>
    </row>
    <row r="253" spans="3:13" x14ac:dyDescent="0.25">
      <c r="C253"/>
      <c r="D253"/>
      <c r="E253"/>
      <c r="F253"/>
      <c r="G253"/>
      <c r="H253"/>
      <c r="I253"/>
      <c r="J253"/>
      <c r="K253"/>
      <c r="L253"/>
      <c r="M253"/>
    </row>
    <row r="254" spans="3:13" x14ac:dyDescent="0.25">
      <c r="C254"/>
      <c r="D254"/>
      <c r="E254"/>
      <c r="F254"/>
      <c r="G254"/>
      <c r="H254"/>
      <c r="I254"/>
      <c r="J254"/>
      <c r="K254"/>
      <c r="L254"/>
      <c r="M254"/>
    </row>
    <row r="255" spans="3:13" x14ac:dyDescent="0.25">
      <c r="C255"/>
      <c r="D255"/>
      <c r="E255"/>
      <c r="F255"/>
      <c r="G255"/>
      <c r="H255"/>
      <c r="I255"/>
      <c r="J255"/>
      <c r="K255"/>
      <c r="L255"/>
      <c r="M255"/>
    </row>
    <row r="256" spans="3:13" x14ac:dyDescent="0.25">
      <c r="C256"/>
      <c r="D256"/>
      <c r="E256"/>
      <c r="F256"/>
      <c r="G256"/>
      <c r="H256"/>
      <c r="I256"/>
      <c r="J256"/>
      <c r="K256"/>
      <c r="L256"/>
      <c r="M256"/>
    </row>
    <row r="257" spans="3:13" x14ac:dyDescent="0.25">
      <c r="C257"/>
      <c r="D257"/>
      <c r="E257"/>
      <c r="F257"/>
      <c r="G257"/>
      <c r="H257"/>
      <c r="I257"/>
      <c r="J257"/>
      <c r="K257"/>
      <c r="L257"/>
      <c r="M257"/>
    </row>
    <row r="258" spans="3:13" x14ac:dyDescent="0.25">
      <c r="C258"/>
      <c r="D258"/>
      <c r="E258"/>
      <c r="F258"/>
      <c r="G258"/>
      <c r="H258"/>
      <c r="I258"/>
      <c r="J258"/>
      <c r="K258"/>
      <c r="L258"/>
      <c r="M258"/>
    </row>
  </sheetData>
  <pageMargins left="0.45" right="0.45" top="0.5" bottom="0.75" header="0.3" footer="0.3"/>
  <pageSetup paperSize="5" scale="71" orientation="landscape" verticalDpi="1200" r:id="rId2"/>
  <headerFooter>
    <oddFooter>&amp;LFUND &amp;A&amp;CPage &amp;P of &amp;N&amp;RPrinted: &amp;D at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opLeftCell="A3" zoomScaleNormal="100" workbookViewId="0">
      <selection activeCell="C39" sqref="C39"/>
    </sheetView>
  </sheetViews>
  <sheetFormatPr defaultRowHeight="15" x14ac:dyDescent="0.25"/>
  <cols>
    <col min="1" max="1" width="55.28515625" bestFit="1" customWidth="1"/>
    <col min="2" max="2" width="16.42578125" bestFit="1" customWidth="1"/>
    <col min="3" max="10" width="16.140625" customWidth="1"/>
    <col min="11" max="11" width="12.7109375" bestFit="1" customWidth="1"/>
    <col min="12" max="13" width="10.7109375" bestFit="1" customWidth="1"/>
    <col min="14" max="15" width="11.42578125" bestFit="1" customWidth="1"/>
    <col min="16" max="17" width="10.140625" bestFit="1" customWidth="1"/>
    <col min="18" max="18" width="10.42578125" customWidth="1"/>
    <col min="19" max="19" width="9.7109375" bestFit="1" customWidth="1"/>
    <col min="20" max="21" width="14.140625" bestFit="1" customWidth="1"/>
    <col min="22" max="22" width="11.7109375" bestFit="1" customWidth="1"/>
    <col min="23" max="23" width="13.7109375" bestFit="1" customWidth="1"/>
    <col min="24" max="25" width="8.7109375" bestFit="1" customWidth="1"/>
    <col min="26" max="26" width="12.7109375" bestFit="1" customWidth="1"/>
    <col min="27" max="27" width="9.7109375" bestFit="1" customWidth="1"/>
    <col min="28" max="28" width="10.140625" bestFit="1" customWidth="1"/>
    <col min="29" max="29" width="13.7109375" bestFit="1" customWidth="1"/>
    <col min="30" max="30" width="8.7109375" bestFit="1" customWidth="1"/>
    <col min="31" max="31" width="12.5703125" bestFit="1" customWidth="1"/>
    <col min="32" max="32" width="10.140625" bestFit="1" customWidth="1"/>
    <col min="33" max="33" width="8.7109375" bestFit="1" customWidth="1"/>
    <col min="34" max="34" width="12.5703125" bestFit="1" customWidth="1"/>
    <col min="35" max="36" width="11.140625" bestFit="1" customWidth="1"/>
    <col min="37" max="37" width="10.42578125" bestFit="1" customWidth="1"/>
    <col min="38" max="38" width="11.140625" bestFit="1" customWidth="1"/>
    <col min="39" max="39" width="12.5703125" bestFit="1" customWidth="1"/>
    <col min="40" max="40" width="10.140625" bestFit="1" customWidth="1"/>
    <col min="41" max="41" width="11.140625" bestFit="1" customWidth="1"/>
    <col min="42" max="42" width="8.7109375" bestFit="1" customWidth="1"/>
    <col min="43" max="43" width="11.140625" bestFit="1" customWidth="1"/>
    <col min="44" max="44" width="14.140625" bestFit="1" customWidth="1"/>
    <col min="45" max="45" width="44.28515625" bestFit="1" customWidth="1"/>
    <col min="46" max="46" width="38.7109375" bestFit="1" customWidth="1"/>
    <col min="47" max="47" width="34.28515625" bestFit="1" customWidth="1"/>
    <col min="48" max="48" width="47.7109375" bestFit="1" customWidth="1"/>
    <col min="49" max="49" width="42.140625" bestFit="1" customWidth="1"/>
    <col min="50" max="50" width="34.7109375" bestFit="1" customWidth="1"/>
    <col min="51" max="51" width="33.140625" bestFit="1" customWidth="1"/>
    <col min="52" max="52" width="44.140625" bestFit="1" customWidth="1"/>
    <col min="53" max="53" width="39" bestFit="1" customWidth="1"/>
    <col min="54" max="54" width="36" bestFit="1" customWidth="1"/>
    <col min="55" max="55" width="48.7109375" bestFit="1" customWidth="1"/>
    <col min="56" max="56" width="35.42578125" bestFit="1" customWidth="1"/>
    <col min="57" max="57" width="52.5703125" bestFit="1" customWidth="1"/>
    <col min="58" max="58" width="42.28515625" bestFit="1" customWidth="1"/>
    <col min="59" max="59" width="48.140625" bestFit="1" customWidth="1"/>
    <col min="60" max="60" width="54.7109375" bestFit="1" customWidth="1"/>
    <col min="61" max="61" width="36.5703125" bestFit="1" customWidth="1"/>
    <col min="62" max="62" width="45.28515625" bestFit="1" customWidth="1"/>
    <col min="63" max="63" width="49.7109375" bestFit="1" customWidth="1"/>
    <col min="64" max="64" width="27.85546875" bestFit="1" customWidth="1"/>
    <col min="65" max="65" width="38.28515625" bestFit="1" customWidth="1"/>
    <col min="66" max="66" width="29.140625" bestFit="1" customWidth="1"/>
    <col min="67" max="67" width="35.28515625" bestFit="1" customWidth="1"/>
    <col min="68" max="68" width="40.7109375" bestFit="1" customWidth="1"/>
    <col min="69" max="69" width="39.28515625" bestFit="1" customWidth="1"/>
    <col min="70" max="70" width="39.7109375" bestFit="1" customWidth="1"/>
    <col min="71" max="71" width="43.42578125" bestFit="1" customWidth="1"/>
    <col min="72" max="72" width="30.5703125" bestFit="1" customWidth="1"/>
    <col min="73" max="73" width="48.28515625" bestFit="1" customWidth="1"/>
    <col min="74" max="74" width="44" bestFit="1" customWidth="1"/>
    <col min="75" max="75" width="29.5703125" bestFit="1" customWidth="1"/>
    <col min="76" max="76" width="43.140625" bestFit="1" customWidth="1"/>
    <col min="77" max="77" width="51.28515625" bestFit="1" customWidth="1"/>
    <col min="78" max="78" width="48.28515625" bestFit="1" customWidth="1"/>
    <col min="79" max="79" width="35.140625" bestFit="1" customWidth="1"/>
    <col min="80" max="80" width="42" bestFit="1" customWidth="1"/>
    <col min="81" max="81" width="45.5703125" bestFit="1" customWidth="1"/>
    <col min="82" max="82" width="49.42578125" bestFit="1" customWidth="1"/>
    <col min="83" max="83" width="42" bestFit="1" customWidth="1"/>
    <col min="84" max="84" width="40.42578125" bestFit="1" customWidth="1"/>
    <col min="85" max="85" width="43.7109375" bestFit="1" customWidth="1"/>
    <col min="86" max="86" width="40.5703125" bestFit="1" customWidth="1"/>
    <col min="87" max="87" width="39.28515625" bestFit="1" customWidth="1"/>
    <col min="88" max="88" width="46.85546875" bestFit="1" customWidth="1"/>
    <col min="89" max="89" width="41.28515625" bestFit="1" customWidth="1"/>
    <col min="90" max="90" width="37.5703125" bestFit="1" customWidth="1"/>
    <col min="91" max="91" width="42.5703125" bestFit="1" customWidth="1"/>
    <col min="92" max="92" width="39.140625" bestFit="1" customWidth="1"/>
    <col min="93" max="93" width="44.140625" bestFit="1" customWidth="1"/>
    <col min="94" max="94" width="50" bestFit="1" customWidth="1"/>
    <col min="95" max="95" width="52.140625" bestFit="1" customWidth="1"/>
    <col min="96" max="96" width="54.28515625" bestFit="1" customWidth="1"/>
    <col min="97" max="97" width="53.28515625" bestFit="1" customWidth="1"/>
    <col min="98" max="98" width="36.28515625" bestFit="1" customWidth="1"/>
    <col min="99" max="99" width="52.7109375" bestFit="1" customWidth="1"/>
    <col min="100" max="100" width="52.28515625" bestFit="1" customWidth="1"/>
    <col min="101" max="101" width="50.7109375" bestFit="1" customWidth="1"/>
    <col min="102" max="102" width="51.85546875" bestFit="1" customWidth="1"/>
    <col min="103" max="103" width="49.140625" bestFit="1" customWidth="1"/>
    <col min="104" max="104" width="41.28515625" bestFit="1" customWidth="1"/>
    <col min="105" max="105" width="48.7109375" bestFit="1" customWidth="1"/>
    <col min="106" max="106" width="50.7109375" bestFit="1" customWidth="1"/>
    <col min="107" max="107" width="44" bestFit="1" customWidth="1"/>
    <col min="108" max="109" width="42.28515625" bestFit="1" customWidth="1"/>
    <col min="110" max="110" width="62.28515625" bestFit="1" customWidth="1"/>
    <col min="111" max="111" width="33.7109375" bestFit="1" customWidth="1"/>
    <col min="112" max="112" width="28.28515625" bestFit="1" customWidth="1"/>
    <col min="113" max="113" width="42.5703125" bestFit="1" customWidth="1"/>
    <col min="114" max="114" width="50.85546875" bestFit="1" customWidth="1"/>
    <col min="115" max="115" width="53.5703125" bestFit="1" customWidth="1"/>
    <col min="116" max="116" width="46.140625" bestFit="1" customWidth="1"/>
    <col min="117" max="117" width="53.7109375" bestFit="1" customWidth="1"/>
    <col min="118" max="118" width="49" bestFit="1" customWidth="1"/>
    <col min="119" max="119" width="36.140625" bestFit="1" customWidth="1"/>
    <col min="120" max="120" width="37.85546875" bestFit="1" customWidth="1"/>
    <col min="121" max="121" width="39.140625" bestFit="1" customWidth="1"/>
    <col min="122" max="122" width="37.28515625" bestFit="1" customWidth="1"/>
    <col min="123" max="123" width="59" bestFit="1" customWidth="1"/>
    <col min="124" max="124" width="27.28515625" bestFit="1" customWidth="1"/>
    <col min="125" max="125" width="42.42578125" bestFit="1" customWidth="1"/>
    <col min="126" max="126" width="42.7109375" bestFit="1" customWidth="1"/>
    <col min="127" max="127" width="52.28515625" bestFit="1" customWidth="1"/>
    <col min="128" max="128" width="37.42578125" bestFit="1" customWidth="1"/>
    <col min="129" max="129" width="39.5703125" bestFit="1" customWidth="1"/>
    <col min="130" max="130" width="36.5703125" bestFit="1" customWidth="1"/>
    <col min="131" max="131" width="14.140625" bestFit="1" customWidth="1"/>
  </cols>
  <sheetData>
    <row r="1" spans="1:11" ht="45" x14ac:dyDescent="0.25">
      <c r="A1" s="3" t="s">
        <v>1</v>
      </c>
      <c r="B1" s="1" t="s" vm="11">
        <v>539</v>
      </c>
      <c r="D1" s="6"/>
    </row>
    <row r="2" spans="1:11" x14ac:dyDescent="0.25">
      <c r="A2" s="3" t="s">
        <v>2</v>
      </c>
      <c r="B2" t="s" vm="1">
        <v>3</v>
      </c>
      <c r="D2" s="6"/>
    </row>
    <row r="3" spans="1:11" x14ac:dyDescent="0.25">
      <c r="A3" s="3" t="s">
        <v>4</v>
      </c>
      <c r="B3" t="s" vm="2">
        <v>5</v>
      </c>
    </row>
    <row r="4" spans="1:11" x14ac:dyDescent="0.25">
      <c r="A4" s="3" t="s">
        <v>6</v>
      </c>
      <c r="B4" t="s" vm="3">
        <v>7</v>
      </c>
    </row>
    <row r="6" spans="1:11" x14ac:dyDescent="0.25">
      <c r="A6" s="3" t="s">
        <v>8</v>
      </c>
      <c r="B6" s="4" t="s">
        <v>742</v>
      </c>
      <c r="C6" s="5"/>
      <c r="D6" s="5"/>
      <c r="E6" s="5"/>
      <c r="F6" s="5"/>
      <c r="G6" s="5"/>
      <c r="H6" s="5"/>
      <c r="I6" s="5"/>
      <c r="J6" s="5"/>
      <c r="K6" s="5"/>
    </row>
    <row r="7" spans="1:11" ht="31.5" customHeight="1" x14ac:dyDescent="0.25">
      <c r="A7" s="3" t="s">
        <v>205</v>
      </c>
      <c r="B7" s="24" t="s">
        <v>17</v>
      </c>
      <c r="C7" s="24" t="s">
        <v>16</v>
      </c>
      <c r="D7" s="24" t="s">
        <v>15</v>
      </c>
      <c r="E7" s="24" t="s">
        <v>14</v>
      </c>
      <c r="F7" s="24" t="s">
        <v>13</v>
      </c>
      <c r="G7" s="24" t="s">
        <v>12</v>
      </c>
      <c r="H7" s="24" t="s">
        <v>11</v>
      </c>
      <c r="I7" s="24" t="s">
        <v>10</v>
      </c>
      <c r="J7" s="24" t="s">
        <v>0</v>
      </c>
      <c r="K7" s="24" t="s">
        <v>9</v>
      </c>
    </row>
    <row r="8" spans="1:11" x14ac:dyDescent="0.25">
      <c r="A8" s="2" t="s">
        <v>515</v>
      </c>
      <c r="B8" s="32"/>
      <c r="C8" s="32"/>
      <c r="D8" s="32"/>
      <c r="E8" s="32"/>
      <c r="F8" s="32"/>
      <c r="G8" s="31">
        <v>1050000</v>
      </c>
      <c r="H8" s="31">
        <v>206150.92</v>
      </c>
      <c r="I8" s="31">
        <v>706800.7</v>
      </c>
      <c r="J8" s="31">
        <v>39670</v>
      </c>
      <c r="K8" s="31">
        <v>2002621.6199999999</v>
      </c>
    </row>
    <row r="9" spans="1:11" x14ac:dyDescent="0.25">
      <c r="A9" s="30" t="s">
        <v>749</v>
      </c>
      <c r="B9" s="49"/>
      <c r="C9" s="50"/>
      <c r="D9" s="50"/>
      <c r="E9" s="50"/>
      <c r="F9" s="50"/>
      <c r="G9" s="51">
        <v>50000</v>
      </c>
      <c r="H9" s="50"/>
      <c r="I9" s="50"/>
      <c r="J9" s="50"/>
      <c r="K9" s="52">
        <v>50000</v>
      </c>
    </row>
    <row r="10" spans="1:11" x14ac:dyDescent="0.25">
      <c r="A10" s="30" t="s">
        <v>783</v>
      </c>
      <c r="B10" s="49"/>
      <c r="C10" s="50"/>
      <c r="D10" s="50"/>
      <c r="E10" s="50"/>
      <c r="F10" s="50"/>
      <c r="G10" s="51">
        <v>1000000</v>
      </c>
      <c r="H10" s="50"/>
      <c r="I10" s="50"/>
      <c r="J10" s="50"/>
      <c r="K10" s="52">
        <v>1000000</v>
      </c>
    </row>
    <row r="11" spans="1:11" x14ac:dyDescent="0.25">
      <c r="A11" s="30" t="s">
        <v>778</v>
      </c>
      <c r="B11" s="49"/>
      <c r="C11" s="50"/>
      <c r="D11" s="50"/>
      <c r="E11" s="50"/>
      <c r="F11" s="50"/>
      <c r="G11" s="50"/>
      <c r="H11" s="51">
        <v>206150.92</v>
      </c>
      <c r="I11" s="51">
        <v>706800.7</v>
      </c>
      <c r="J11" s="51">
        <v>39670</v>
      </c>
      <c r="K11" s="52">
        <v>952621.62</v>
      </c>
    </row>
    <row r="12" spans="1:11" x14ac:dyDescent="0.25">
      <c r="A12" s="2" t="s">
        <v>516</v>
      </c>
      <c r="B12" s="32"/>
      <c r="C12" s="31">
        <v>47333</v>
      </c>
      <c r="D12" s="32"/>
      <c r="E12" s="32"/>
      <c r="F12" s="32"/>
      <c r="G12" s="32"/>
      <c r="H12" s="32"/>
      <c r="I12" s="32"/>
      <c r="J12" s="32"/>
      <c r="K12" s="31">
        <v>47333</v>
      </c>
    </row>
    <row r="13" spans="1:11" x14ac:dyDescent="0.25">
      <c r="A13" s="30" t="s">
        <v>749</v>
      </c>
      <c r="B13" s="49"/>
      <c r="C13" s="51">
        <v>47333</v>
      </c>
      <c r="D13" s="50"/>
      <c r="E13" s="50"/>
      <c r="F13" s="50"/>
      <c r="G13" s="50"/>
      <c r="H13" s="50"/>
      <c r="I13" s="50"/>
      <c r="J13" s="50"/>
      <c r="K13" s="52">
        <v>47333</v>
      </c>
    </row>
    <row r="14" spans="1:11" x14ac:dyDescent="0.25">
      <c r="A14" s="2" t="s">
        <v>517</v>
      </c>
      <c r="B14" s="32"/>
      <c r="C14" s="31">
        <v>0</v>
      </c>
      <c r="D14" s="31">
        <v>71990.100000000006</v>
      </c>
      <c r="E14" s="31">
        <v>7998.9</v>
      </c>
      <c r="F14" s="31">
        <v>5011</v>
      </c>
      <c r="G14" s="32"/>
      <c r="H14" s="32"/>
      <c r="I14" s="32"/>
      <c r="J14" s="32"/>
      <c r="K14" s="31">
        <v>85000</v>
      </c>
    </row>
    <row r="15" spans="1:11" x14ac:dyDescent="0.25">
      <c r="A15" s="30" t="s">
        <v>749</v>
      </c>
      <c r="B15" s="49"/>
      <c r="C15" s="51">
        <v>0</v>
      </c>
      <c r="D15" s="51">
        <v>71990.100000000006</v>
      </c>
      <c r="E15" s="51">
        <v>7998.9</v>
      </c>
      <c r="F15" s="51">
        <v>5011</v>
      </c>
      <c r="G15" s="50"/>
      <c r="H15" s="50"/>
      <c r="I15" s="50"/>
      <c r="J15" s="50"/>
      <c r="K15" s="52">
        <v>85000</v>
      </c>
    </row>
    <row r="16" spans="1:11" hidden="1" x14ac:dyDescent="0.25">
      <c r="A16" s="2" t="s">
        <v>518</v>
      </c>
      <c r="B16" s="31">
        <v>442303.41000000003</v>
      </c>
      <c r="C16" s="31">
        <v>382233.97000000009</v>
      </c>
      <c r="D16" s="31">
        <v>241576.81999999998</v>
      </c>
      <c r="E16" s="31">
        <v>174629.40000000002</v>
      </c>
      <c r="F16" s="31">
        <v>90984.48</v>
      </c>
      <c r="G16" s="31">
        <v>341821.35000000003</v>
      </c>
      <c r="H16" s="31">
        <v>456507.77999999991</v>
      </c>
      <c r="I16" s="31">
        <v>801053.95000000007</v>
      </c>
      <c r="J16" s="31">
        <v>19190.3</v>
      </c>
      <c r="K16" s="31">
        <v>2950301.46</v>
      </c>
    </row>
    <row r="17" spans="1:11" hidden="1" x14ac:dyDescent="0.25">
      <c r="A17" s="30" t="s">
        <v>749</v>
      </c>
      <c r="B17" s="53">
        <v>442289.83</v>
      </c>
      <c r="C17" s="51">
        <v>382233.97000000009</v>
      </c>
      <c r="D17" s="51">
        <v>241576.81999999998</v>
      </c>
      <c r="E17" s="51">
        <v>174629.40000000002</v>
      </c>
      <c r="F17" s="51">
        <v>90984.48</v>
      </c>
      <c r="G17" s="51">
        <v>341821.35000000003</v>
      </c>
      <c r="H17" s="51">
        <v>456507.77999999991</v>
      </c>
      <c r="I17" s="51">
        <v>731053.95000000007</v>
      </c>
      <c r="J17" s="51">
        <v>19190.3</v>
      </c>
      <c r="K17" s="52">
        <v>2880287.88</v>
      </c>
    </row>
    <row r="18" spans="1:11" x14ac:dyDescent="0.25">
      <c r="A18" s="30" t="s">
        <v>1043</v>
      </c>
      <c r="B18" s="53">
        <v>13.58</v>
      </c>
      <c r="C18" s="50"/>
      <c r="D18" s="50"/>
      <c r="E18" s="50"/>
      <c r="F18" s="50"/>
      <c r="G18" s="50"/>
      <c r="H18" s="51">
        <v>0</v>
      </c>
      <c r="I18" s="51">
        <v>70000</v>
      </c>
      <c r="J18" s="51">
        <v>0</v>
      </c>
      <c r="K18" s="52">
        <v>70013.58</v>
      </c>
    </row>
    <row r="19" spans="1:11" x14ac:dyDescent="0.25">
      <c r="A19" s="2" t="s">
        <v>519</v>
      </c>
      <c r="B19" s="31">
        <v>6691.5</v>
      </c>
      <c r="C19" s="31">
        <v>193426.78</v>
      </c>
      <c r="D19" s="32"/>
      <c r="E19" s="32"/>
      <c r="F19" s="32"/>
      <c r="G19" s="31">
        <v>3250</v>
      </c>
      <c r="H19" s="31">
        <v>10000.07</v>
      </c>
      <c r="I19" s="31">
        <v>257445.97999999998</v>
      </c>
      <c r="J19" s="31">
        <v>650</v>
      </c>
      <c r="K19" s="31">
        <v>471464.33</v>
      </c>
    </row>
    <row r="20" spans="1:11" x14ac:dyDescent="0.25">
      <c r="A20" s="30" t="s">
        <v>1044</v>
      </c>
      <c r="B20" s="53">
        <v>6691.5</v>
      </c>
      <c r="C20" s="51">
        <v>193426.78</v>
      </c>
      <c r="D20" s="50"/>
      <c r="E20" s="50"/>
      <c r="F20" s="50"/>
      <c r="G20" s="50"/>
      <c r="H20" s="50"/>
      <c r="I20" s="50"/>
      <c r="J20" s="50"/>
      <c r="K20" s="52">
        <v>200118.28</v>
      </c>
    </row>
    <row r="21" spans="1:11" x14ac:dyDescent="0.25">
      <c r="A21" s="30" t="s">
        <v>1045</v>
      </c>
      <c r="B21" s="49"/>
      <c r="C21" s="50"/>
      <c r="D21" s="50"/>
      <c r="E21" s="50"/>
      <c r="F21" s="50"/>
      <c r="G21" s="50"/>
      <c r="H21" s="51">
        <v>4333.42</v>
      </c>
      <c r="I21" s="51">
        <v>84820</v>
      </c>
      <c r="J21" s="51">
        <v>650</v>
      </c>
      <c r="K21" s="52">
        <v>89803.42</v>
      </c>
    </row>
    <row r="22" spans="1:11" x14ac:dyDescent="0.25">
      <c r="A22" s="30" t="s">
        <v>1046</v>
      </c>
      <c r="B22" s="49"/>
      <c r="C22" s="50"/>
      <c r="D22" s="50"/>
      <c r="E22" s="50"/>
      <c r="F22" s="50"/>
      <c r="G22" s="50"/>
      <c r="H22" s="51">
        <v>0</v>
      </c>
      <c r="I22" s="51">
        <v>97335.01</v>
      </c>
      <c r="J22" s="51">
        <v>0</v>
      </c>
      <c r="K22" s="52">
        <v>97335.01</v>
      </c>
    </row>
    <row r="23" spans="1:11" x14ac:dyDescent="0.25">
      <c r="A23" s="30" t="s">
        <v>1002</v>
      </c>
      <c r="B23" s="49"/>
      <c r="C23" s="50"/>
      <c r="D23" s="50"/>
      <c r="E23" s="50"/>
      <c r="F23" s="50"/>
      <c r="G23" s="50"/>
      <c r="H23" s="51">
        <v>0</v>
      </c>
      <c r="I23" s="51">
        <v>25000</v>
      </c>
      <c r="J23" s="50"/>
      <c r="K23" s="52">
        <v>25000</v>
      </c>
    </row>
    <row r="24" spans="1:11" x14ac:dyDescent="0.25">
      <c r="A24" s="30" t="s">
        <v>783</v>
      </c>
      <c r="B24" s="49"/>
      <c r="C24" s="50"/>
      <c r="D24" s="50"/>
      <c r="E24" s="50"/>
      <c r="F24" s="50"/>
      <c r="G24" s="51">
        <v>3250</v>
      </c>
      <c r="H24" s="51">
        <v>5666.65</v>
      </c>
      <c r="I24" s="51">
        <v>50290.97</v>
      </c>
      <c r="J24" s="51">
        <v>0</v>
      </c>
      <c r="K24" s="52">
        <v>59207.62</v>
      </c>
    </row>
    <row r="25" spans="1:11" x14ac:dyDescent="0.25">
      <c r="A25" s="2" t="s">
        <v>520</v>
      </c>
      <c r="B25" s="31">
        <v>2346.5</v>
      </c>
      <c r="C25" s="31">
        <v>2593.5</v>
      </c>
      <c r="D25" s="32"/>
      <c r="E25" s="32"/>
      <c r="F25" s="32"/>
      <c r="G25" s="32"/>
      <c r="H25" s="32"/>
      <c r="I25" s="32"/>
      <c r="J25" s="32"/>
      <c r="K25" s="31">
        <v>4940</v>
      </c>
    </row>
    <row r="26" spans="1:11" x14ac:dyDescent="0.25">
      <c r="A26" s="30" t="s">
        <v>749</v>
      </c>
      <c r="B26" s="53">
        <v>2346.5</v>
      </c>
      <c r="C26" s="51">
        <v>2593.5</v>
      </c>
      <c r="D26" s="50"/>
      <c r="E26" s="50"/>
      <c r="F26" s="50"/>
      <c r="G26" s="50"/>
      <c r="H26" s="50"/>
      <c r="I26" s="50"/>
      <c r="J26" s="50"/>
      <c r="K26" s="52">
        <v>4940</v>
      </c>
    </row>
    <row r="27" spans="1:11" x14ac:dyDescent="0.25">
      <c r="A27" s="2" t="s">
        <v>521</v>
      </c>
      <c r="B27" s="32"/>
      <c r="C27" s="32"/>
      <c r="D27" s="32"/>
      <c r="E27" s="31">
        <v>899427.73</v>
      </c>
      <c r="F27" s="31">
        <v>5394968.3099999996</v>
      </c>
      <c r="G27" s="31">
        <v>902955.53</v>
      </c>
      <c r="H27" s="31">
        <v>142571.94</v>
      </c>
      <c r="I27" s="31">
        <v>673936.64</v>
      </c>
      <c r="J27" s="31">
        <v>297625.08</v>
      </c>
      <c r="K27" s="31">
        <v>8311485.2299999995</v>
      </c>
    </row>
    <row r="28" spans="1:11" x14ac:dyDescent="0.25">
      <c r="A28" s="30" t="s">
        <v>844</v>
      </c>
      <c r="B28" s="49"/>
      <c r="C28" s="50"/>
      <c r="D28" s="50"/>
      <c r="E28" s="51">
        <v>263283.7</v>
      </c>
      <c r="F28" s="51">
        <v>5013888.59</v>
      </c>
      <c r="G28" s="51">
        <v>359031.57999999996</v>
      </c>
      <c r="H28" s="51">
        <v>61741.130000000005</v>
      </c>
      <c r="I28" s="51">
        <v>0</v>
      </c>
      <c r="J28" s="50"/>
      <c r="K28" s="52">
        <v>5697945</v>
      </c>
    </row>
    <row r="29" spans="1:11" x14ac:dyDescent="0.25">
      <c r="A29" s="30" t="s">
        <v>749</v>
      </c>
      <c r="B29" s="49"/>
      <c r="C29" s="50"/>
      <c r="D29" s="50"/>
      <c r="E29" s="51">
        <v>636144.02999999991</v>
      </c>
      <c r="F29" s="51">
        <v>378234.72</v>
      </c>
      <c r="G29" s="51">
        <v>228930.37</v>
      </c>
      <c r="H29" s="51">
        <v>80830.81</v>
      </c>
      <c r="I29" s="51">
        <v>633930.22</v>
      </c>
      <c r="J29" s="51">
        <v>297625.08</v>
      </c>
      <c r="K29" s="52">
        <v>2255695.23</v>
      </c>
    </row>
    <row r="30" spans="1:11" x14ac:dyDescent="0.25">
      <c r="A30" s="30" t="s">
        <v>1006</v>
      </c>
      <c r="B30" s="49"/>
      <c r="C30" s="50"/>
      <c r="D30" s="50"/>
      <c r="E30" s="50"/>
      <c r="F30" s="50"/>
      <c r="G30" s="51">
        <v>314993.58</v>
      </c>
      <c r="H30" s="51">
        <v>0</v>
      </c>
      <c r="I30" s="51">
        <v>40006.42</v>
      </c>
      <c r="J30" s="51">
        <v>0</v>
      </c>
      <c r="K30" s="52">
        <v>355000</v>
      </c>
    </row>
    <row r="31" spans="1:11" x14ac:dyDescent="0.25">
      <c r="A31" s="30" t="s">
        <v>766</v>
      </c>
      <c r="B31" s="49"/>
      <c r="C31" s="50"/>
      <c r="D31" s="50"/>
      <c r="E31" s="50"/>
      <c r="F31" s="51">
        <v>2845</v>
      </c>
      <c r="G31" s="50"/>
      <c r="H31" s="50"/>
      <c r="I31" s="50"/>
      <c r="J31" s="50"/>
      <c r="K31" s="52">
        <v>2845</v>
      </c>
    </row>
    <row r="32" spans="1:11" x14ac:dyDescent="0.25">
      <c r="A32" s="2" t="s">
        <v>522</v>
      </c>
      <c r="B32" s="31">
        <v>54172</v>
      </c>
      <c r="C32" s="32"/>
      <c r="D32" s="32"/>
      <c r="E32" s="32"/>
      <c r="F32" s="32"/>
      <c r="G32" s="32"/>
      <c r="H32" s="32"/>
      <c r="I32" s="32"/>
      <c r="J32" s="32"/>
      <c r="K32" s="31">
        <v>54172</v>
      </c>
    </row>
    <row r="33" spans="1:11" x14ac:dyDescent="0.25">
      <c r="A33" s="30" t="s">
        <v>1047</v>
      </c>
      <c r="B33" s="53">
        <v>54006</v>
      </c>
      <c r="C33" s="50"/>
      <c r="D33" s="50"/>
      <c r="E33" s="50"/>
      <c r="F33" s="50"/>
      <c r="G33" s="50"/>
      <c r="H33" s="50"/>
      <c r="I33" s="50"/>
      <c r="J33" s="50"/>
      <c r="K33" s="52">
        <v>54006</v>
      </c>
    </row>
    <row r="34" spans="1:11" x14ac:dyDescent="0.25">
      <c r="A34" s="30" t="s">
        <v>752</v>
      </c>
      <c r="B34" s="53">
        <v>166</v>
      </c>
      <c r="C34" s="50"/>
      <c r="D34" s="50"/>
      <c r="E34" s="50"/>
      <c r="F34" s="50"/>
      <c r="G34" s="50"/>
      <c r="H34" s="50"/>
      <c r="I34" s="50"/>
      <c r="J34" s="50"/>
      <c r="K34" s="52">
        <v>166</v>
      </c>
    </row>
    <row r="35" spans="1:11" x14ac:dyDescent="0.25">
      <c r="A35" s="2" t="s">
        <v>523</v>
      </c>
      <c r="B35" s="32"/>
      <c r="C35" s="31">
        <v>2424</v>
      </c>
      <c r="D35" s="31">
        <v>15576</v>
      </c>
      <c r="E35" s="31">
        <v>0</v>
      </c>
      <c r="F35" s="31">
        <v>2000</v>
      </c>
      <c r="G35" s="32"/>
      <c r="H35" s="32"/>
      <c r="I35" s="32"/>
      <c r="J35" s="32"/>
      <c r="K35" s="31">
        <v>20000</v>
      </c>
    </row>
    <row r="36" spans="1:11" x14ac:dyDescent="0.25">
      <c r="A36" s="30" t="s">
        <v>749</v>
      </c>
      <c r="B36" s="49"/>
      <c r="C36" s="51">
        <v>2424</v>
      </c>
      <c r="D36" s="51">
        <v>15576</v>
      </c>
      <c r="E36" s="51">
        <v>0</v>
      </c>
      <c r="F36" s="51">
        <v>2000</v>
      </c>
      <c r="G36" s="50"/>
      <c r="H36" s="50"/>
      <c r="I36" s="50"/>
      <c r="J36" s="50"/>
      <c r="K36" s="52">
        <v>20000</v>
      </c>
    </row>
    <row r="37" spans="1:11" x14ac:dyDescent="0.25">
      <c r="A37" s="2" t="s">
        <v>524</v>
      </c>
      <c r="B37" s="31">
        <v>0</v>
      </c>
      <c r="C37" s="31">
        <v>11878</v>
      </c>
      <c r="D37" s="31">
        <v>77999.62</v>
      </c>
      <c r="E37" s="31">
        <v>43386.19</v>
      </c>
      <c r="F37" s="32"/>
      <c r="G37" s="31">
        <v>6888.24</v>
      </c>
      <c r="H37" s="32"/>
      <c r="I37" s="31">
        <v>9631.4</v>
      </c>
      <c r="J37" s="31">
        <v>180343.89</v>
      </c>
      <c r="K37" s="31">
        <v>330127.34000000003</v>
      </c>
    </row>
    <row r="38" spans="1:11" x14ac:dyDescent="0.25">
      <c r="A38" s="30" t="s">
        <v>1048</v>
      </c>
      <c r="B38" s="53">
        <v>0</v>
      </c>
      <c r="C38" s="51">
        <v>5939</v>
      </c>
      <c r="D38" s="51">
        <v>38999.81</v>
      </c>
      <c r="E38" s="51">
        <v>33535.910000000003</v>
      </c>
      <c r="F38" s="50"/>
      <c r="G38" s="51">
        <v>4101.3</v>
      </c>
      <c r="H38" s="50"/>
      <c r="I38" s="51">
        <v>9631.4</v>
      </c>
      <c r="J38" s="51">
        <v>180343.89</v>
      </c>
      <c r="K38" s="52">
        <v>272551.31</v>
      </c>
    </row>
    <row r="39" spans="1:11" x14ac:dyDescent="0.25">
      <c r="A39" s="30" t="s">
        <v>923</v>
      </c>
      <c r="B39" s="53">
        <v>0</v>
      </c>
      <c r="C39" s="51">
        <v>5939</v>
      </c>
      <c r="D39" s="51">
        <v>38999.81</v>
      </c>
      <c r="E39" s="51">
        <v>9850.2800000000007</v>
      </c>
      <c r="F39" s="50"/>
      <c r="G39" s="51">
        <v>2786.94</v>
      </c>
      <c r="H39" s="50"/>
      <c r="I39" s="50"/>
      <c r="J39" s="50"/>
      <c r="K39" s="52">
        <v>57576.03</v>
      </c>
    </row>
    <row r="40" spans="1:11" x14ac:dyDescent="0.25">
      <c r="A40" s="2" t="s">
        <v>525</v>
      </c>
      <c r="B40" s="32"/>
      <c r="C40" s="31">
        <v>-1103</v>
      </c>
      <c r="D40" s="31">
        <v>14323.19</v>
      </c>
      <c r="E40" s="31">
        <v>79207.78</v>
      </c>
      <c r="F40" s="31">
        <v>10219.030000000001</v>
      </c>
      <c r="G40" s="32"/>
      <c r="H40" s="32"/>
      <c r="I40" s="32"/>
      <c r="J40" s="32"/>
      <c r="K40" s="31">
        <v>102647</v>
      </c>
    </row>
    <row r="41" spans="1:11" x14ac:dyDescent="0.25">
      <c r="A41" s="30" t="s">
        <v>977</v>
      </c>
      <c r="B41" s="49"/>
      <c r="C41" s="51">
        <v>-1103</v>
      </c>
      <c r="D41" s="51">
        <v>14323.19</v>
      </c>
      <c r="E41" s="51">
        <v>79207.78</v>
      </c>
      <c r="F41" s="51">
        <v>10219.030000000001</v>
      </c>
      <c r="G41" s="50"/>
      <c r="H41" s="50"/>
      <c r="I41" s="50"/>
      <c r="J41" s="50"/>
      <c r="K41" s="52">
        <v>102647</v>
      </c>
    </row>
    <row r="42" spans="1:11" x14ac:dyDescent="0.25">
      <c r="A42" s="2" t="s">
        <v>526</v>
      </c>
      <c r="B42" s="31">
        <v>0</v>
      </c>
      <c r="C42" s="31">
        <v>18529.010000000002</v>
      </c>
      <c r="D42" s="31">
        <v>57163.55</v>
      </c>
      <c r="E42" s="32"/>
      <c r="F42" s="31">
        <v>14894.44</v>
      </c>
      <c r="G42" s="32"/>
      <c r="H42" s="32"/>
      <c r="I42" s="31">
        <v>0</v>
      </c>
      <c r="J42" s="32"/>
      <c r="K42" s="31">
        <v>90587</v>
      </c>
    </row>
    <row r="43" spans="1:11" x14ac:dyDescent="0.25">
      <c r="A43" s="30" t="s">
        <v>758</v>
      </c>
      <c r="B43" s="53">
        <v>0</v>
      </c>
      <c r="C43" s="51">
        <v>18529.010000000002</v>
      </c>
      <c r="D43" s="51">
        <v>57163.55</v>
      </c>
      <c r="E43" s="50"/>
      <c r="F43" s="51">
        <v>14894.44</v>
      </c>
      <c r="G43" s="50"/>
      <c r="H43" s="50"/>
      <c r="I43" s="51">
        <v>0</v>
      </c>
      <c r="J43" s="50"/>
      <c r="K43" s="52">
        <v>90587</v>
      </c>
    </row>
    <row r="44" spans="1:11" x14ac:dyDescent="0.25">
      <c r="A44" s="2" t="s">
        <v>527</v>
      </c>
      <c r="B44" s="31">
        <v>2254.75</v>
      </c>
      <c r="C44" s="32"/>
      <c r="D44" s="31">
        <v>5408.1500000000005</v>
      </c>
      <c r="E44" s="31">
        <v>42565.119999999995</v>
      </c>
      <c r="F44" s="31">
        <v>39875.57</v>
      </c>
      <c r="G44" s="31">
        <v>0</v>
      </c>
      <c r="H44" s="32"/>
      <c r="I44" s="32"/>
      <c r="J44" s="32"/>
      <c r="K44" s="31">
        <v>90103.59</v>
      </c>
    </row>
    <row r="45" spans="1:11" x14ac:dyDescent="0.25">
      <c r="A45" s="30" t="s">
        <v>998</v>
      </c>
      <c r="B45" s="49"/>
      <c r="C45" s="50"/>
      <c r="D45" s="51">
        <v>329.63</v>
      </c>
      <c r="E45" s="50"/>
      <c r="F45" s="50"/>
      <c r="G45" s="50"/>
      <c r="H45" s="50"/>
      <c r="I45" s="50"/>
      <c r="J45" s="50"/>
      <c r="K45" s="52">
        <v>329.63</v>
      </c>
    </row>
    <row r="46" spans="1:11" x14ac:dyDescent="0.25">
      <c r="A46" s="30" t="s">
        <v>1049</v>
      </c>
      <c r="B46" s="53">
        <v>2254.75</v>
      </c>
      <c r="C46" s="50"/>
      <c r="D46" s="51">
        <v>5078.5200000000004</v>
      </c>
      <c r="E46" s="51">
        <v>42565.119999999995</v>
      </c>
      <c r="F46" s="51">
        <v>39875.57</v>
      </c>
      <c r="G46" s="51">
        <v>0</v>
      </c>
      <c r="H46" s="50"/>
      <c r="I46" s="50"/>
      <c r="J46" s="50"/>
      <c r="K46" s="52">
        <v>89773.96</v>
      </c>
    </row>
    <row r="47" spans="1:11" x14ac:dyDescent="0.25">
      <c r="A47" s="2" t="s">
        <v>528</v>
      </c>
      <c r="B47" s="32"/>
      <c r="C47" s="31">
        <v>2287</v>
      </c>
      <c r="D47" s="31">
        <v>7071.0599999999995</v>
      </c>
      <c r="E47" s="32"/>
      <c r="F47" s="31">
        <v>2200</v>
      </c>
      <c r="G47" s="32"/>
      <c r="H47" s="31">
        <v>2325</v>
      </c>
      <c r="I47" s="32"/>
      <c r="J47" s="32"/>
      <c r="K47" s="31">
        <v>13883.06</v>
      </c>
    </row>
    <row r="48" spans="1:11" x14ac:dyDescent="0.25">
      <c r="A48" s="30" t="s">
        <v>1050</v>
      </c>
      <c r="B48" s="49"/>
      <c r="C48" s="51">
        <v>2287</v>
      </c>
      <c r="D48" s="51">
        <v>7071.0599999999995</v>
      </c>
      <c r="E48" s="50"/>
      <c r="F48" s="51">
        <v>2200</v>
      </c>
      <c r="G48" s="50"/>
      <c r="H48" s="51">
        <v>2325</v>
      </c>
      <c r="I48" s="50"/>
      <c r="J48" s="50"/>
      <c r="K48" s="52">
        <v>13883.06</v>
      </c>
    </row>
    <row r="49" spans="1:11" x14ac:dyDescent="0.25">
      <c r="A49" s="2" t="s">
        <v>529</v>
      </c>
      <c r="B49" s="32"/>
      <c r="C49" s="32"/>
      <c r="D49" s="32"/>
      <c r="E49" s="31">
        <v>10130.009999999998</v>
      </c>
      <c r="F49" s="31">
        <v>5119.99</v>
      </c>
      <c r="G49" s="32"/>
      <c r="H49" s="32"/>
      <c r="I49" s="32"/>
      <c r="J49" s="32"/>
      <c r="K49" s="31">
        <v>15249.999999999998</v>
      </c>
    </row>
    <row r="50" spans="1:11" x14ac:dyDescent="0.25">
      <c r="A50" s="30" t="s">
        <v>1045</v>
      </c>
      <c r="B50" s="49"/>
      <c r="C50" s="50"/>
      <c r="D50" s="50"/>
      <c r="E50" s="51">
        <v>10130.009999999998</v>
      </c>
      <c r="F50" s="51">
        <v>5119.99</v>
      </c>
      <c r="G50" s="50"/>
      <c r="H50" s="50"/>
      <c r="I50" s="50"/>
      <c r="J50" s="50"/>
      <c r="K50" s="52">
        <v>15249.999999999998</v>
      </c>
    </row>
    <row r="51" spans="1:11" x14ac:dyDescent="0.25">
      <c r="A51" s="2" t="s">
        <v>530</v>
      </c>
      <c r="B51" s="32"/>
      <c r="C51" s="31">
        <v>264.03999999999996</v>
      </c>
      <c r="D51" s="31">
        <v>294648.02999999997</v>
      </c>
      <c r="E51" s="31">
        <v>2590461.7999999998</v>
      </c>
      <c r="F51" s="31">
        <v>74837.819999999992</v>
      </c>
      <c r="G51" s="32"/>
      <c r="H51" s="32"/>
      <c r="I51" s="32"/>
      <c r="J51" s="32"/>
      <c r="K51" s="31">
        <v>2960211.6899999995</v>
      </c>
    </row>
    <row r="52" spans="1:11" x14ac:dyDescent="0.25">
      <c r="A52" s="30" t="s">
        <v>749</v>
      </c>
      <c r="B52" s="49"/>
      <c r="C52" s="50"/>
      <c r="D52" s="51">
        <v>118396.06999999999</v>
      </c>
      <c r="E52" s="51">
        <v>473391.69999999995</v>
      </c>
      <c r="F52" s="51">
        <v>8212.23</v>
      </c>
      <c r="G52" s="50"/>
      <c r="H52" s="50"/>
      <c r="I52" s="50"/>
      <c r="J52" s="50"/>
      <c r="K52" s="52">
        <v>599999.99999999988</v>
      </c>
    </row>
    <row r="53" spans="1:11" x14ac:dyDescent="0.25">
      <c r="A53" s="30" t="s">
        <v>977</v>
      </c>
      <c r="B53" s="49"/>
      <c r="C53" s="51">
        <v>264.03999999999996</v>
      </c>
      <c r="D53" s="51">
        <v>82148.959999999992</v>
      </c>
      <c r="E53" s="50"/>
      <c r="F53" s="50"/>
      <c r="G53" s="50"/>
      <c r="H53" s="50"/>
      <c r="I53" s="50"/>
      <c r="J53" s="50"/>
      <c r="K53" s="52">
        <v>82412.999999999985</v>
      </c>
    </row>
    <row r="54" spans="1:11" x14ac:dyDescent="0.25">
      <c r="A54" s="30" t="s">
        <v>1051</v>
      </c>
      <c r="B54" s="49"/>
      <c r="C54" s="50"/>
      <c r="D54" s="51">
        <v>0</v>
      </c>
      <c r="E54" s="51">
        <v>125000</v>
      </c>
      <c r="F54" s="50"/>
      <c r="G54" s="50"/>
      <c r="H54" s="50"/>
      <c r="I54" s="50"/>
      <c r="J54" s="50"/>
      <c r="K54" s="52">
        <v>125000</v>
      </c>
    </row>
    <row r="55" spans="1:11" x14ac:dyDescent="0.25">
      <c r="A55" s="30" t="s">
        <v>1002</v>
      </c>
      <c r="B55" s="49"/>
      <c r="C55" s="50"/>
      <c r="D55" s="50"/>
      <c r="E55" s="51">
        <v>35695.69</v>
      </c>
      <c r="F55" s="51">
        <v>0</v>
      </c>
      <c r="G55" s="50"/>
      <c r="H55" s="50"/>
      <c r="I55" s="50"/>
      <c r="J55" s="50"/>
      <c r="K55" s="52">
        <v>35695.69</v>
      </c>
    </row>
    <row r="56" spans="1:11" x14ac:dyDescent="0.25">
      <c r="A56" s="30" t="s">
        <v>1030</v>
      </c>
      <c r="B56" s="49"/>
      <c r="C56" s="50"/>
      <c r="D56" s="51">
        <v>0</v>
      </c>
      <c r="E56" s="51">
        <v>348000</v>
      </c>
      <c r="F56" s="51">
        <v>0</v>
      </c>
      <c r="G56" s="50"/>
      <c r="H56" s="50"/>
      <c r="I56" s="50"/>
      <c r="J56" s="50"/>
      <c r="K56" s="52">
        <v>348000</v>
      </c>
    </row>
    <row r="57" spans="1:11" hidden="1" x14ac:dyDescent="0.25">
      <c r="A57" s="30" t="s">
        <v>964</v>
      </c>
      <c r="B57" s="49"/>
      <c r="C57" s="50"/>
      <c r="D57" s="50"/>
      <c r="E57" s="51">
        <v>59999.999999999993</v>
      </c>
      <c r="F57" s="51">
        <v>0</v>
      </c>
      <c r="G57" s="50"/>
      <c r="H57" s="50"/>
      <c r="I57" s="50"/>
      <c r="J57" s="50"/>
      <c r="K57" s="52">
        <v>59999.999999999993</v>
      </c>
    </row>
    <row r="58" spans="1:11" x14ac:dyDescent="0.25">
      <c r="A58" s="30" t="s">
        <v>788</v>
      </c>
      <c r="B58" s="49"/>
      <c r="C58" s="50"/>
      <c r="D58" s="51">
        <v>9103</v>
      </c>
      <c r="E58" s="50"/>
      <c r="F58" s="50"/>
      <c r="G58" s="50"/>
      <c r="H58" s="50"/>
      <c r="I58" s="50"/>
      <c r="J58" s="50"/>
      <c r="K58" s="52">
        <v>9103</v>
      </c>
    </row>
    <row r="59" spans="1:11" x14ac:dyDescent="0.25">
      <c r="A59" s="30" t="s">
        <v>776</v>
      </c>
      <c r="B59" s="49"/>
      <c r="C59" s="50"/>
      <c r="D59" s="51">
        <v>85000</v>
      </c>
      <c r="E59" s="51">
        <v>1548374.41</v>
      </c>
      <c r="F59" s="51">
        <v>66625.59</v>
      </c>
      <c r="G59" s="50"/>
      <c r="H59" s="50"/>
      <c r="I59" s="50"/>
      <c r="J59" s="50"/>
      <c r="K59" s="52">
        <v>1700000</v>
      </c>
    </row>
    <row r="60" spans="1:11" x14ac:dyDescent="0.25">
      <c r="A60" s="2" t="s">
        <v>445</v>
      </c>
      <c r="B60" s="31">
        <v>15000</v>
      </c>
      <c r="C60" s="32"/>
      <c r="D60" s="32"/>
      <c r="E60" s="32"/>
      <c r="F60" s="31">
        <v>229708.18</v>
      </c>
      <c r="G60" s="31">
        <v>233983.97999999998</v>
      </c>
      <c r="H60" s="31">
        <v>3504611.19</v>
      </c>
      <c r="I60" s="31">
        <v>327442.46000000008</v>
      </c>
      <c r="J60" s="31">
        <v>7400</v>
      </c>
      <c r="K60" s="31">
        <v>4318145.8100000005</v>
      </c>
    </row>
    <row r="61" spans="1:11" x14ac:dyDescent="0.25">
      <c r="A61" s="30" t="s">
        <v>1052</v>
      </c>
      <c r="B61" s="49"/>
      <c r="C61" s="50"/>
      <c r="D61" s="50"/>
      <c r="E61" s="50"/>
      <c r="F61" s="50"/>
      <c r="G61" s="50"/>
      <c r="H61" s="51">
        <v>1175</v>
      </c>
      <c r="I61" s="50"/>
      <c r="J61" s="50"/>
      <c r="K61" s="52">
        <v>1175</v>
      </c>
    </row>
    <row r="62" spans="1:11" x14ac:dyDescent="0.25">
      <c r="A62" s="30" t="s">
        <v>749</v>
      </c>
      <c r="B62" s="49"/>
      <c r="C62" s="50"/>
      <c r="D62" s="50"/>
      <c r="E62" s="50"/>
      <c r="F62" s="51">
        <v>89551.5</v>
      </c>
      <c r="G62" s="51">
        <v>201535.5</v>
      </c>
      <c r="H62" s="51">
        <v>543913</v>
      </c>
      <c r="I62" s="50"/>
      <c r="J62" s="50"/>
      <c r="K62" s="52">
        <v>835000</v>
      </c>
    </row>
    <row r="63" spans="1:11" x14ac:dyDescent="0.25">
      <c r="A63" s="30" t="s">
        <v>977</v>
      </c>
      <c r="B63" s="53">
        <v>15000</v>
      </c>
      <c r="C63" s="50"/>
      <c r="D63" s="50"/>
      <c r="E63" s="50"/>
      <c r="F63" s="51">
        <v>156.68</v>
      </c>
      <c r="G63" s="51">
        <v>13013.99</v>
      </c>
      <c r="H63" s="51">
        <v>411194.05</v>
      </c>
      <c r="I63" s="51">
        <v>30635.279999999999</v>
      </c>
      <c r="J63" s="51">
        <v>0</v>
      </c>
      <c r="K63" s="52">
        <v>470000</v>
      </c>
    </row>
    <row r="64" spans="1:11" x14ac:dyDescent="0.25">
      <c r="A64" s="30" t="s">
        <v>1051</v>
      </c>
      <c r="B64" s="49"/>
      <c r="C64" s="50"/>
      <c r="D64" s="50"/>
      <c r="E64" s="50"/>
      <c r="F64" s="50"/>
      <c r="G64" s="50"/>
      <c r="H64" s="51">
        <v>135000</v>
      </c>
      <c r="I64" s="50"/>
      <c r="J64" s="50"/>
      <c r="K64" s="52">
        <v>135000</v>
      </c>
    </row>
    <row r="65" spans="1:11" x14ac:dyDescent="0.25">
      <c r="A65" s="30" t="s">
        <v>1002</v>
      </c>
      <c r="B65" s="49"/>
      <c r="C65" s="50"/>
      <c r="D65" s="50"/>
      <c r="E65" s="50"/>
      <c r="F65" s="50"/>
      <c r="G65" s="50"/>
      <c r="H65" s="51">
        <v>500000.00000000006</v>
      </c>
      <c r="I65" s="50"/>
      <c r="J65" s="50"/>
      <c r="K65" s="52">
        <v>500000.00000000006</v>
      </c>
    </row>
    <row r="66" spans="1:11" x14ac:dyDescent="0.25">
      <c r="A66" s="30" t="s">
        <v>814</v>
      </c>
      <c r="B66" s="49"/>
      <c r="C66" s="50"/>
      <c r="D66" s="50"/>
      <c r="E66" s="50"/>
      <c r="F66" s="51">
        <v>140000</v>
      </c>
      <c r="G66" s="51">
        <v>19434.490000000002</v>
      </c>
      <c r="H66" s="51">
        <v>1913329.14</v>
      </c>
      <c r="I66" s="51">
        <v>296807.18000000005</v>
      </c>
      <c r="J66" s="51">
        <v>7400</v>
      </c>
      <c r="K66" s="52">
        <v>2376970.81</v>
      </c>
    </row>
    <row r="67" spans="1:11" x14ac:dyDescent="0.25">
      <c r="A67" s="2" t="s">
        <v>531</v>
      </c>
      <c r="B67" s="32"/>
      <c r="C67" s="31">
        <v>245.08</v>
      </c>
      <c r="D67" s="31">
        <v>285231.48</v>
      </c>
      <c r="E67" s="31">
        <v>4073.44</v>
      </c>
      <c r="F67" s="32"/>
      <c r="G67" s="32"/>
      <c r="H67" s="32"/>
      <c r="I67" s="32"/>
      <c r="J67" s="32"/>
      <c r="K67" s="31">
        <v>289550</v>
      </c>
    </row>
    <row r="68" spans="1:11" x14ac:dyDescent="0.25">
      <c r="A68" s="30" t="s">
        <v>749</v>
      </c>
      <c r="B68" s="49"/>
      <c r="C68" s="50"/>
      <c r="D68" s="51">
        <v>45926.559999999998</v>
      </c>
      <c r="E68" s="51">
        <v>4073.44</v>
      </c>
      <c r="F68" s="50"/>
      <c r="G68" s="50"/>
      <c r="H68" s="50"/>
      <c r="I68" s="50"/>
      <c r="J68" s="50"/>
      <c r="K68" s="52">
        <v>50000</v>
      </c>
    </row>
    <row r="69" spans="1:11" x14ac:dyDescent="0.25">
      <c r="A69" s="30" t="s">
        <v>788</v>
      </c>
      <c r="B69" s="49"/>
      <c r="C69" s="51">
        <v>245.08</v>
      </c>
      <c r="D69" s="51">
        <v>239304.91999999998</v>
      </c>
      <c r="E69" s="50"/>
      <c r="F69" s="50"/>
      <c r="G69" s="50"/>
      <c r="H69" s="50"/>
      <c r="I69" s="50"/>
      <c r="J69" s="50"/>
      <c r="K69" s="52">
        <v>239549.99999999997</v>
      </c>
    </row>
    <row r="70" spans="1:11" x14ac:dyDescent="0.25">
      <c r="A70" s="2" t="s">
        <v>532</v>
      </c>
      <c r="B70" s="31">
        <v>9315.0499999999993</v>
      </c>
      <c r="C70" s="31">
        <v>8917.9000000000015</v>
      </c>
      <c r="D70" s="32"/>
      <c r="E70" s="31">
        <v>2293</v>
      </c>
      <c r="F70" s="31">
        <v>0</v>
      </c>
      <c r="G70" s="31">
        <v>75944.679999999993</v>
      </c>
      <c r="H70" s="32"/>
      <c r="I70" s="32"/>
      <c r="J70" s="32"/>
      <c r="K70" s="31">
        <v>96470.62999999999</v>
      </c>
    </row>
    <row r="71" spans="1:11" x14ac:dyDescent="0.25">
      <c r="A71" s="30" t="s">
        <v>1050</v>
      </c>
      <c r="B71" s="53">
        <v>9315.0499999999993</v>
      </c>
      <c r="C71" s="51">
        <v>8917.9000000000015</v>
      </c>
      <c r="D71" s="50"/>
      <c r="E71" s="51">
        <v>2293</v>
      </c>
      <c r="F71" s="51">
        <v>0</v>
      </c>
      <c r="G71" s="51">
        <v>75944.679999999993</v>
      </c>
      <c r="H71" s="50"/>
      <c r="I71" s="50"/>
      <c r="J71" s="50"/>
      <c r="K71" s="52">
        <v>96470.62999999999</v>
      </c>
    </row>
    <row r="72" spans="1:11" x14ac:dyDescent="0.25">
      <c r="A72" s="2" t="s">
        <v>533</v>
      </c>
      <c r="B72" s="31">
        <v>2509767.64</v>
      </c>
      <c r="C72" s="31">
        <v>254713.47</v>
      </c>
      <c r="D72" s="31">
        <v>38756.01</v>
      </c>
      <c r="E72" s="31">
        <v>24642.450000000004</v>
      </c>
      <c r="F72" s="31">
        <v>27170.049999999996</v>
      </c>
      <c r="G72" s="31">
        <v>40987.15</v>
      </c>
      <c r="H72" s="31">
        <v>6342.3000000000011</v>
      </c>
      <c r="I72" s="31">
        <v>2355.77</v>
      </c>
      <c r="J72" s="31">
        <v>7145</v>
      </c>
      <c r="K72" s="31">
        <v>2911879.84</v>
      </c>
    </row>
    <row r="73" spans="1:11" x14ac:dyDescent="0.25">
      <c r="A73" s="30" t="s">
        <v>998</v>
      </c>
      <c r="B73" s="53">
        <v>103264.45</v>
      </c>
      <c r="C73" s="51">
        <v>3448.9900000000002</v>
      </c>
      <c r="D73" s="51">
        <v>11265.220000000001</v>
      </c>
      <c r="E73" s="51">
        <v>8734.7800000000025</v>
      </c>
      <c r="F73" s="50"/>
      <c r="G73" s="50"/>
      <c r="H73" s="50"/>
      <c r="I73" s="50"/>
      <c r="J73" s="51">
        <v>7145</v>
      </c>
      <c r="K73" s="52">
        <v>133858.44</v>
      </c>
    </row>
    <row r="74" spans="1:11" x14ac:dyDescent="0.25">
      <c r="A74" s="30" t="s">
        <v>1049</v>
      </c>
      <c r="B74" s="53">
        <v>8996.86</v>
      </c>
      <c r="C74" s="51">
        <v>1060</v>
      </c>
      <c r="D74" s="51">
        <v>17430</v>
      </c>
      <c r="E74" s="51">
        <v>15907.67</v>
      </c>
      <c r="F74" s="51">
        <v>27170.049999999996</v>
      </c>
      <c r="G74" s="51">
        <v>40987.15</v>
      </c>
      <c r="H74" s="51">
        <v>6342.3000000000011</v>
      </c>
      <c r="I74" s="51">
        <v>2355.77</v>
      </c>
      <c r="J74" s="51">
        <v>0</v>
      </c>
      <c r="K74" s="52">
        <v>120249.8</v>
      </c>
    </row>
    <row r="75" spans="1:11" x14ac:dyDescent="0.25">
      <c r="A75" s="30" t="s">
        <v>839</v>
      </c>
      <c r="B75" s="53">
        <v>20238.77</v>
      </c>
      <c r="C75" s="51">
        <v>26377</v>
      </c>
      <c r="D75" s="51">
        <v>9929</v>
      </c>
      <c r="E75" s="50"/>
      <c r="F75" s="50"/>
      <c r="G75" s="50"/>
      <c r="H75" s="50"/>
      <c r="I75" s="50"/>
      <c r="J75" s="50"/>
      <c r="K75" s="52">
        <v>56544.770000000004</v>
      </c>
    </row>
    <row r="76" spans="1:11" x14ac:dyDescent="0.25">
      <c r="A76" s="30" t="s">
        <v>1053</v>
      </c>
      <c r="B76" s="53">
        <v>2377267.56</v>
      </c>
      <c r="C76" s="51">
        <v>223827.48</v>
      </c>
      <c r="D76" s="51">
        <v>131.79</v>
      </c>
      <c r="E76" s="50"/>
      <c r="F76" s="50"/>
      <c r="G76" s="50"/>
      <c r="H76" s="50"/>
      <c r="I76" s="50"/>
      <c r="J76" s="50"/>
      <c r="K76" s="52">
        <v>2601226.83</v>
      </c>
    </row>
    <row r="77" spans="1:11" x14ac:dyDescent="0.25">
      <c r="A77" s="2" t="s">
        <v>534</v>
      </c>
      <c r="B77" s="32"/>
      <c r="C77" s="32"/>
      <c r="D77" s="32"/>
      <c r="E77" s="32"/>
      <c r="F77" s="32"/>
      <c r="G77" s="31">
        <v>49998</v>
      </c>
      <c r="H77" s="32"/>
      <c r="I77" s="31">
        <v>92431.84</v>
      </c>
      <c r="J77" s="31">
        <v>79402.2</v>
      </c>
      <c r="K77" s="31">
        <v>221832.03999999998</v>
      </c>
    </row>
    <row r="78" spans="1:11" x14ac:dyDescent="0.25">
      <c r="A78" s="30" t="s">
        <v>749</v>
      </c>
      <c r="B78" s="49"/>
      <c r="C78" s="50"/>
      <c r="D78" s="50"/>
      <c r="E78" s="50"/>
      <c r="F78" s="50"/>
      <c r="G78" s="51">
        <v>49998</v>
      </c>
      <c r="H78" s="50"/>
      <c r="I78" s="51">
        <v>92186</v>
      </c>
      <c r="J78" s="51">
        <v>4916</v>
      </c>
      <c r="K78" s="52">
        <v>147100</v>
      </c>
    </row>
    <row r="79" spans="1:11" x14ac:dyDescent="0.25">
      <c r="A79" s="30" t="s">
        <v>1054</v>
      </c>
      <c r="B79" s="49"/>
      <c r="C79" s="50"/>
      <c r="D79" s="50"/>
      <c r="E79" s="50"/>
      <c r="F79" s="50"/>
      <c r="G79" s="50"/>
      <c r="H79" s="50"/>
      <c r="I79" s="51">
        <v>245.83999999999997</v>
      </c>
      <c r="J79" s="51">
        <v>74486.2</v>
      </c>
      <c r="K79" s="52">
        <v>74732.039999999994</v>
      </c>
    </row>
    <row r="80" spans="1:11" x14ac:dyDescent="0.25">
      <c r="A80" s="2" t="s">
        <v>535</v>
      </c>
      <c r="B80" s="32"/>
      <c r="C80" s="32"/>
      <c r="D80" s="32"/>
      <c r="E80" s="32"/>
      <c r="F80" s="32"/>
      <c r="G80" s="31">
        <v>15263.99</v>
      </c>
      <c r="H80" s="31">
        <v>110569.32</v>
      </c>
      <c r="I80" s="31">
        <v>0</v>
      </c>
      <c r="J80" s="32"/>
      <c r="K80" s="31">
        <v>125833.31000000001</v>
      </c>
    </row>
    <row r="81" spans="1:11" x14ac:dyDescent="0.25">
      <c r="A81" s="30" t="s">
        <v>783</v>
      </c>
      <c r="B81" s="49"/>
      <c r="C81" s="50"/>
      <c r="D81" s="50"/>
      <c r="E81" s="50"/>
      <c r="F81" s="50"/>
      <c r="G81" s="51">
        <v>15263.99</v>
      </c>
      <c r="H81" s="51">
        <v>110569.32</v>
      </c>
      <c r="I81" s="51">
        <v>0</v>
      </c>
      <c r="J81" s="50"/>
      <c r="K81" s="52">
        <v>125833.31000000001</v>
      </c>
    </row>
    <row r="82" spans="1:11" x14ac:dyDescent="0.25">
      <c r="A82" s="2" t="s">
        <v>536</v>
      </c>
      <c r="B82" s="32"/>
      <c r="C82" s="31">
        <v>32952.14</v>
      </c>
      <c r="D82" s="31">
        <v>6197.26</v>
      </c>
      <c r="E82" s="31">
        <v>850.6</v>
      </c>
      <c r="F82" s="32"/>
      <c r="G82" s="32"/>
      <c r="H82" s="32"/>
      <c r="I82" s="32"/>
      <c r="J82" s="32"/>
      <c r="K82" s="31">
        <v>40000</v>
      </c>
    </row>
    <row r="83" spans="1:11" x14ac:dyDescent="0.25">
      <c r="A83" s="30" t="s">
        <v>749</v>
      </c>
      <c r="B83" s="49"/>
      <c r="C83" s="51">
        <v>32952.14</v>
      </c>
      <c r="D83" s="51">
        <v>6197.26</v>
      </c>
      <c r="E83" s="51">
        <v>850.6</v>
      </c>
      <c r="F83" s="50"/>
      <c r="G83" s="50"/>
      <c r="H83" s="50"/>
      <c r="I83" s="50"/>
      <c r="J83" s="50"/>
      <c r="K83" s="52">
        <v>40000</v>
      </c>
    </row>
    <row r="84" spans="1:11" x14ac:dyDescent="0.25">
      <c r="A84" s="2" t="s">
        <v>537</v>
      </c>
      <c r="B84" s="31">
        <v>4150</v>
      </c>
      <c r="C84" s="31">
        <v>0</v>
      </c>
      <c r="D84" s="32"/>
      <c r="E84" s="32"/>
      <c r="F84" s="32"/>
      <c r="G84" s="32"/>
      <c r="H84" s="32"/>
      <c r="I84" s="32"/>
      <c r="J84" s="32"/>
      <c r="K84" s="31">
        <v>4150</v>
      </c>
    </row>
    <row r="85" spans="1:11" x14ac:dyDescent="0.25">
      <c r="A85" s="30" t="s">
        <v>1055</v>
      </c>
      <c r="B85" s="53">
        <v>4150</v>
      </c>
      <c r="C85" s="51">
        <v>0</v>
      </c>
      <c r="D85" s="50"/>
      <c r="E85" s="50"/>
      <c r="F85" s="50"/>
      <c r="G85" s="50"/>
      <c r="H85" s="50"/>
      <c r="I85" s="50"/>
      <c r="J85" s="50"/>
      <c r="K85" s="52">
        <v>4150</v>
      </c>
    </row>
    <row r="86" spans="1:11" x14ac:dyDescent="0.25">
      <c r="A86" s="2" t="s">
        <v>9</v>
      </c>
      <c r="B86" s="53">
        <v>3046000.85</v>
      </c>
      <c r="C86" s="51">
        <v>956694.89000000013</v>
      </c>
      <c r="D86" s="51">
        <v>1115941.27</v>
      </c>
      <c r="E86" s="51">
        <v>3879666.42</v>
      </c>
      <c r="F86" s="51">
        <v>5896988.8700000001</v>
      </c>
      <c r="G86" s="51">
        <v>2721092.9200000004</v>
      </c>
      <c r="H86" s="51">
        <v>4439078.5199999996</v>
      </c>
      <c r="I86" s="51">
        <v>2871098.7399999993</v>
      </c>
      <c r="J86" s="51">
        <v>631426.47</v>
      </c>
      <c r="K86" s="52">
        <v>25557988.949999996</v>
      </c>
    </row>
  </sheetData>
  <pageMargins left="0.45" right="0.45" top="0.5" bottom="0.75" header="0.3" footer="0.3"/>
  <pageSetup paperSize="5" scale="78" fitToHeight="0" orientation="landscape" verticalDpi="1200" r:id="rId2"/>
  <headerFooter>
    <oddFooter>&amp;LFUND &amp;A&amp;CPage &amp;P of &amp;N&amp;RPrinted: &amp;D at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8"/>
  <sheetViews>
    <sheetView zoomScaleNormal="100" workbookViewId="0">
      <selection activeCell="M43" sqref="C1:M43"/>
    </sheetView>
  </sheetViews>
  <sheetFormatPr defaultRowHeight="15" x14ac:dyDescent="0.25"/>
  <cols>
    <col min="1" max="1" width="29" style="11" customWidth="1"/>
    <col min="2" max="2" width="1.140625" style="11" customWidth="1"/>
    <col min="3" max="3" width="28" style="11" customWidth="1"/>
    <col min="4" max="13" width="16.140625" style="11" customWidth="1"/>
    <col min="14" max="15" width="10.7109375" style="11" bestFit="1" customWidth="1"/>
    <col min="16" max="17" width="11.42578125" style="11" bestFit="1" customWidth="1"/>
    <col min="18" max="19" width="10.140625" style="11" bestFit="1" customWidth="1"/>
    <col min="20" max="20" width="10.42578125" style="11" customWidth="1"/>
    <col min="21" max="21" width="9.7109375" style="11" bestFit="1" customWidth="1"/>
    <col min="22" max="23" width="14.140625" style="11" bestFit="1" customWidth="1"/>
    <col min="24" max="24" width="11.7109375" style="11" bestFit="1" customWidth="1"/>
    <col min="25" max="25" width="13.7109375" style="11" bestFit="1" customWidth="1"/>
    <col min="26" max="27" width="8.7109375" style="11" bestFit="1" customWidth="1"/>
    <col min="28" max="28" width="12.7109375" style="11" bestFit="1" customWidth="1"/>
    <col min="29" max="29" width="9.7109375" style="11" bestFit="1" customWidth="1"/>
    <col min="30" max="30" width="10.140625" style="11" bestFit="1" customWidth="1"/>
    <col min="31" max="31" width="13.7109375" style="11" bestFit="1" customWidth="1"/>
    <col min="32" max="32" width="8.7109375" style="11" bestFit="1" customWidth="1"/>
    <col min="33" max="33" width="12.5703125" style="11" bestFit="1" customWidth="1"/>
    <col min="34" max="34" width="10.140625" style="11" bestFit="1" customWidth="1"/>
    <col min="35" max="35" width="8.7109375" style="11" bestFit="1" customWidth="1"/>
    <col min="36" max="36" width="12.5703125" style="11" bestFit="1" customWidth="1"/>
    <col min="37" max="38" width="11.140625" style="11" bestFit="1" customWidth="1"/>
    <col min="39" max="39" width="10.42578125" style="11" bestFit="1" customWidth="1"/>
    <col min="40" max="40" width="11.140625" style="11" bestFit="1" customWidth="1"/>
    <col min="41" max="41" width="12.5703125" style="11" bestFit="1" customWidth="1"/>
    <col min="42" max="42" width="10.140625" style="11" bestFit="1" customWidth="1"/>
    <col min="43" max="43" width="11.140625" style="11" bestFit="1" customWidth="1"/>
    <col min="44" max="44" width="8.7109375" style="11" bestFit="1" customWidth="1"/>
    <col min="45" max="45" width="11.140625" style="11" bestFit="1" customWidth="1"/>
    <col min="46" max="46" width="14.140625" style="11" bestFit="1" customWidth="1"/>
    <col min="47" max="47" width="44.28515625" style="11" bestFit="1" customWidth="1"/>
    <col min="48" max="48" width="38.7109375" style="11" bestFit="1" customWidth="1"/>
    <col min="49" max="49" width="34.28515625" style="11" bestFit="1" customWidth="1"/>
    <col min="50" max="50" width="47.7109375" style="11" bestFit="1" customWidth="1"/>
    <col min="51" max="51" width="42.140625" style="11" bestFit="1" customWidth="1"/>
    <col min="52" max="52" width="34.7109375" style="11" bestFit="1" customWidth="1"/>
    <col min="53" max="53" width="33.140625" style="11" bestFit="1" customWidth="1"/>
    <col min="54" max="54" width="44.140625" style="11" bestFit="1" customWidth="1"/>
    <col min="55" max="55" width="39" style="11" bestFit="1" customWidth="1"/>
    <col min="56" max="56" width="36" style="11" bestFit="1" customWidth="1"/>
    <col min="57" max="57" width="48.7109375" style="11" bestFit="1" customWidth="1"/>
    <col min="58" max="58" width="35.42578125" style="11" bestFit="1" customWidth="1"/>
    <col min="59" max="59" width="52.5703125" style="11" bestFit="1" customWidth="1"/>
    <col min="60" max="60" width="42.28515625" style="11" bestFit="1" customWidth="1"/>
    <col min="61" max="61" width="48.140625" style="11" bestFit="1" customWidth="1"/>
    <col min="62" max="62" width="54.7109375" style="11" bestFit="1" customWidth="1"/>
    <col min="63" max="63" width="36.5703125" style="11" bestFit="1" customWidth="1"/>
    <col min="64" max="64" width="45.28515625" style="11" bestFit="1" customWidth="1"/>
    <col min="65" max="65" width="49.7109375" style="11" bestFit="1" customWidth="1"/>
    <col min="66" max="66" width="27.85546875" style="11" bestFit="1" customWidth="1"/>
    <col min="67" max="67" width="38.28515625" style="11" bestFit="1" customWidth="1"/>
    <col min="68" max="68" width="29.140625" style="11" bestFit="1" customWidth="1"/>
    <col min="69" max="69" width="35.28515625" style="11" bestFit="1" customWidth="1"/>
    <col min="70" max="70" width="40.7109375" style="11" bestFit="1" customWidth="1"/>
    <col min="71" max="71" width="39.28515625" style="11" bestFit="1" customWidth="1"/>
    <col min="72" max="72" width="39.7109375" style="11" bestFit="1" customWidth="1"/>
    <col min="73" max="73" width="43.42578125" style="11" bestFit="1" customWidth="1"/>
    <col min="74" max="74" width="30.5703125" style="11" bestFit="1" customWidth="1"/>
    <col min="75" max="75" width="48.28515625" style="11" bestFit="1" customWidth="1"/>
    <col min="76" max="76" width="44" style="11" bestFit="1" customWidth="1"/>
    <col min="77" max="77" width="29.5703125" style="11" bestFit="1" customWidth="1"/>
    <col min="78" max="78" width="43.140625" style="11" bestFit="1" customWidth="1"/>
    <col min="79" max="79" width="51.28515625" style="11" bestFit="1" customWidth="1"/>
    <col min="80" max="80" width="48.28515625" style="11" bestFit="1" customWidth="1"/>
    <col min="81" max="81" width="35.140625" style="11" bestFit="1" customWidth="1"/>
    <col min="82" max="82" width="42" style="11" bestFit="1" customWidth="1"/>
    <col min="83" max="83" width="45.5703125" style="11" bestFit="1" customWidth="1"/>
    <col min="84" max="84" width="49.42578125" style="11" bestFit="1" customWidth="1"/>
    <col min="85" max="85" width="42" style="11" bestFit="1" customWidth="1"/>
    <col min="86" max="86" width="40.42578125" style="11" bestFit="1" customWidth="1"/>
    <col min="87" max="87" width="43.7109375" style="11" bestFit="1" customWidth="1"/>
    <col min="88" max="88" width="40.5703125" style="11" bestFit="1" customWidth="1"/>
    <col min="89" max="89" width="39.28515625" style="11" bestFit="1" customWidth="1"/>
    <col min="90" max="90" width="46.85546875" style="11" bestFit="1" customWidth="1"/>
    <col min="91" max="91" width="41.28515625" style="11" bestFit="1" customWidth="1"/>
    <col min="92" max="92" width="37.5703125" style="11" bestFit="1" customWidth="1"/>
    <col min="93" max="93" width="42.5703125" style="11" bestFit="1" customWidth="1"/>
    <col min="94" max="94" width="39.140625" style="11" bestFit="1" customWidth="1"/>
    <col min="95" max="95" width="44.140625" style="11" bestFit="1" customWidth="1"/>
    <col min="96" max="96" width="50" style="11" bestFit="1" customWidth="1"/>
    <col min="97" max="97" width="52.140625" style="11" bestFit="1" customWidth="1"/>
    <col min="98" max="98" width="54.28515625" style="11" bestFit="1" customWidth="1"/>
    <col min="99" max="99" width="53.28515625" style="11" bestFit="1" customWidth="1"/>
    <col min="100" max="100" width="36.28515625" style="11" bestFit="1" customWidth="1"/>
    <col min="101" max="101" width="52.7109375" style="11" bestFit="1" customWidth="1"/>
    <col min="102" max="102" width="52.28515625" style="11" bestFit="1" customWidth="1"/>
    <col min="103" max="103" width="50.7109375" style="11" bestFit="1" customWidth="1"/>
    <col min="104" max="104" width="51.85546875" style="11" bestFit="1" customWidth="1"/>
    <col min="105" max="105" width="49.140625" style="11" bestFit="1" customWidth="1"/>
    <col min="106" max="106" width="41.28515625" style="11" bestFit="1" customWidth="1"/>
    <col min="107" max="107" width="48.7109375" style="11" bestFit="1" customWidth="1"/>
    <col min="108" max="108" width="50.7109375" style="11" bestFit="1" customWidth="1"/>
    <col min="109" max="109" width="44" style="11" bestFit="1" customWidth="1"/>
    <col min="110" max="111" width="42.28515625" style="11" bestFit="1" customWidth="1"/>
    <col min="112" max="112" width="62.28515625" style="11" bestFit="1" customWidth="1"/>
    <col min="113" max="113" width="33.7109375" style="11" bestFit="1" customWidth="1"/>
    <col min="114" max="114" width="28.28515625" style="11" bestFit="1" customWidth="1"/>
    <col min="115" max="115" width="42.5703125" style="11" bestFit="1" customWidth="1"/>
    <col min="116" max="116" width="50.85546875" style="11" bestFit="1" customWidth="1"/>
    <col min="117" max="117" width="53.5703125" style="11" bestFit="1" customWidth="1"/>
    <col min="118" max="118" width="46.140625" style="11" bestFit="1" customWidth="1"/>
    <col min="119" max="119" width="53.7109375" style="11" bestFit="1" customWidth="1"/>
    <col min="120" max="120" width="49" style="11" bestFit="1" customWidth="1"/>
    <col min="121" max="121" width="36.140625" style="11" bestFit="1" customWidth="1"/>
    <col min="122" max="122" width="37.85546875" style="11" bestFit="1" customWidth="1"/>
    <col min="123" max="123" width="39.140625" style="11" bestFit="1" customWidth="1"/>
    <col min="124" max="124" width="37.28515625" style="11" bestFit="1" customWidth="1"/>
    <col min="125" max="125" width="59" style="11" bestFit="1" customWidth="1"/>
    <col min="126" max="126" width="27.28515625" style="11" bestFit="1" customWidth="1"/>
    <col min="127" max="127" width="42.42578125" style="11" bestFit="1" customWidth="1"/>
    <col min="128" max="128" width="42.7109375" style="11" bestFit="1" customWidth="1"/>
    <col min="129" max="129" width="52.28515625" style="11" bestFit="1" customWidth="1"/>
    <col min="130" max="130" width="37.42578125" style="11" bestFit="1" customWidth="1"/>
    <col min="131" max="131" width="39.5703125" style="11" bestFit="1" customWidth="1"/>
    <col min="132" max="132" width="36.5703125" style="11" bestFit="1" customWidth="1"/>
    <col min="133" max="133" width="14.140625" style="11" bestFit="1" customWidth="1"/>
    <col min="134" max="16384" width="9.140625" style="11"/>
  </cols>
  <sheetData>
    <row r="1" spans="1:13" x14ac:dyDescent="0.25">
      <c r="A1" s="6" t="s">
        <v>1190</v>
      </c>
      <c r="C1" s="6" t="s">
        <v>1190</v>
      </c>
      <c r="D1"/>
      <c r="E1"/>
      <c r="F1"/>
      <c r="G1"/>
      <c r="H1"/>
      <c r="I1"/>
      <c r="J1"/>
      <c r="K1"/>
      <c r="L1"/>
      <c r="M1"/>
    </row>
    <row r="2" spans="1:13" x14ac:dyDescent="0.25">
      <c r="A2" s="11" t="s">
        <v>1235</v>
      </c>
      <c r="C2" s="11" t="s">
        <v>1235</v>
      </c>
      <c r="D2" s="8">
        <f t="shared" ref="D2:D10" si="0">SUMIFS(D$21:D$47,$A$21:$A$47,A2)</f>
        <v>633079.33000000007</v>
      </c>
      <c r="E2" s="8">
        <f t="shared" ref="E2:L10" si="1">SUMIFS(E$21:E$47,$A$21:$A$47,$A2)</f>
        <v>705185.33000000019</v>
      </c>
      <c r="F2" s="8">
        <f t="shared" si="1"/>
        <v>749964.0399999998</v>
      </c>
      <c r="G2" s="8">
        <f t="shared" si="1"/>
        <v>1704123.5300000003</v>
      </c>
      <c r="H2" s="8">
        <f t="shared" si="1"/>
        <v>5623317.6600000001</v>
      </c>
      <c r="I2" s="8">
        <f t="shared" si="1"/>
        <v>1327163.7099999997</v>
      </c>
      <c r="J2" s="8">
        <f t="shared" si="1"/>
        <v>1560845.1899999997</v>
      </c>
      <c r="K2" s="8">
        <f t="shared" si="1"/>
        <v>1582256.8499999999</v>
      </c>
      <c r="L2" s="8">
        <f t="shared" si="1"/>
        <v>509870.27</v>
      </c>
      <c r="M2" s="8">
        <f>SUM(D2:L2)</f>
        <v>14395805.909999998</v>
      </c>
    </row>
    <row r="3" spans="1:13" x14ac:dyDescent="0.25">
      <c r="A3" s="11" t="s">
        <v>1150</v>
      </c>
      <c r="C3" s="11" t="s">
        <v>1150</v>
      </c>
      <c r="D3" s="8">
        <f t="shared" si="0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8">
        <f t="shared" si="1"/>
        <v>0</v>
      </c>
      <c r="I3" s="8">
        <f t="shared" si="1"/>
        <v>0</v>
      </c>
      <c r="J3" s="8">
        <f t="shared" si="1"/>
        <v>0</v>
      </c>
      <c r="K3" s="8">
        <f t="shared" si="1"/>
        <v>0</v>
      </c>
      <c r="L3" s="8">
        <f t="shared" si="1"/>
        <v>0</v>
      </c>
      <c r="M3" s="8">
        <f t="shared" ref="M3:M10" si="2">SUM(D3:L3)</f>
        <v>0</v>
      </c>
    </row>
    <row r="4" spans="1:13" x14ac:dyDescent="0.25">
      <c r="A4" s="11" t="s">
        <v>1236</v>
      </c>
      <c r="C4" s="11" t="s">
        <v>1236</v>
      </c>
      <c r="D4" s="8">
        <f t="shared" si="0"/>
        <v>2377267.56</v>
      </c>
      <c r="E4" s="8">
        <f t="shared" si="1"/>
        <v>223827.48</v>
      </c>
      <c r="F4" s="8">
        <f t="shared" si="1"/>
        <v>131.79</v>
      </c>
      <c r="G4" s="8">
        <f t="shared" si="1"/>
        <v>0</v>
      </c>
      <c r="H4" s="8">
        <f t="shared" si="1"/>
        <v>0</v>
      </c>
      <c r="I4" s="8">
        <f t="shared" si="1"/>
        <v>0</v>
      </c>
      <c r="J4" s="8">
        <f t="shared" si="1"/>
        <v>0</v>
      </c>
      <c r="K4" s="8">
        <f t="shared" si="1"/>
        <v>0</v>
      </c>
      <c r="L4" s="8">
        <f t="shared" si="1"/>
        <v>0</v>
      </c>
      <c r="M4" s="8">
        <f t="shared" si="2"/>
        <v>2601226.83</v>
      </c>
    </row>
    <row r="5" spans="1:13" x14ac:dyDescent="0.25">
      <c r="A5" s="11" t="s">
        <v>1234</v>
      </c>
      <c r="C5" s="11" t="s">
        <v>1234</v>
      </c>
      <c r="D5" s="8">
        <f t="shared" si="0"/>
        <v>0</v>
      </c>
      <c r="E5" s="8">
        <f t="shared" si="1"/>
        <v>0</v>
      </c>
      <c r="F5" s="8">
        <f t="shared" si="1"/>
        <v>0</v>
      </c>
      <c r="G5" s="8">
        <f t="shared" si="1"/>
        <v>0</v>
      </c>
      <c r="H5" s="8">
        <f t="shared" si="1"/>
        <v>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2"/>
        <v>0</v>
      </c>
    </row>
    <row r="6" spans="1:13" x14ac:dyDescent="0.25">
      <c r="A6" s="11" t="s">
        <v>1189</v>
      </c>
      <c r="C6" s="11" t="s">
        <v>1189</v>
      </c>
      <c r="D6" s="8">
        <f t="shared" si="0"/>
        <v>0</v>
      </c>
      <c r="E6" s="8">
        <f t="shared" si="1"/>
        <v>245.08</v>
      </c>
      <c r="F6" s="8">
        <f t="shared" si="1"/>
        <v>333407.92</v>
      </c>
      <c r="G6" s="8">
        <f t="shared" si="1"/>
        <v>1548374.41</v>
      </c>
      <c r="H6" s="8">
        <f t="shared" si="1"/>
        <v>206625.59</v>
      </c>
      <c r="I6" s="8">
        <f t="shared" si="1"/>
        <v>1037948.48</v>
      </c>
      <c r="J6" s="8">
        <f t="shared" si="1"/>
        <v>2235716.0299999998</v>
      </c>
      <c r="K6" s="8">
        <f t="shared" si="1"/>
        <v>1053898.8500000001</v>
      </c>
      <c r="L6" s="8">
        <f t="shared" si="1"/>
        <v>47070</v>
      </c>
      <c r="M6" s="8">
        <f t="shared" si="2"/>
        <v>6463286.3599999994</v>
      </c>
    </row>
    <row r="7" spans="1:13" x14ac:dyDescent="0.25">
      <c r="A7" s="11" t="s">
        <v>1233</v>
      </c>
      <c r="C7" s="11" t="s">
        <v>1233</v>
      </c>
      <c r="D7" s="8">
        <f t="shared" si="0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2"/>
        <v>0</v>
      </c>
    </row>
    <row r="8" spans="1:13" x14ac:dyDescent="0.25">
      <c r="A8" s="11" t="s">
        <v>1232</v>
      </c>
      <c r="C8" s="11" t="s">
        <v>1232</v>
      </c>
      <c r="D8" s="8">
        <f t="shared" si="0"/>
        <v>4150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2"/>
        <v>4150</v>
      </c>
    </row>
    <row r="9" spans="1:13" x14ac:dyDescent="0.25">
      <c r="A9" s="11" t="s">
        <v>1184</v>
      </c>
      <c r="C9" s="11" t="s">
        <v>1184</v>
      </c>
      <c r="D9" s="8">
        <f t="shared" si="0"/>
        <v>20238.77</v>
      </c>
      <c r="E9" s="8">
        <f t="shared" si="1"/>
        <v>26377</v>
      </c>
      <c r="F9" s="8">
        <f t="shared" si="1"/>
        <v>9929</v>
      </c>
      <c r="G9" s="8">
        <f t="shared" si="1"/>
        <v>568695.68999999994</v>
      </c>
      <c r="H9" s="8">
        <f t="shared" si="1"/>
        <v>0</v>
      </c>
      <c r="I9" s="8">
        <f t="shared" si="1"/>
        <v>0</v>
      </c>
      <c r="J9" s="8">
        <f t="shared" si="1"/>
        <v>628628</v>
      </c>
      <c r="K9" s="8">
        <f t="shared" si="1"/>
        <v>129882.01</v>
      </c>
      <c r="L9" s="8">
        <f t="shared" si="1"/>
        <v>0</v>
      </c>
      <c r="M9" s="8">
        <f t="shared" si="2"/>
        <v>1383750.47</v>
      </c>
    </row>
    <row r="10" spans="1:13" x14ac:dyDescent="0.25">
      <c r="A10" s="11" t="s">
        <v>1185</v>
      </c>
      <c r="C10" s="11" t="s">
        <v>1185</v>
      </c>
      <c r="D10" s="8">
        <f t="shared" si="0"/>
        <v>11265.19</v>
      </c>
      <c r="E10" s="8">
        <f t="shared" si="1"/>
        <v>1060</v>
      </c>
      <c r="F10" s="8">
        <f t="shared" si="1"/>
        <v>22508.52</v>
      </c>
      <c r="G10" s="8">
        <f t="shared" si="1"/>
        <v>58472.790000000008</v>
      </c>
      <c r="H10" s="8">
        <f t="shared" si="1"/>
        <v>67045.62</v>
      </c>
      <c r="I10" s="8">
        <f t="shared" si="1"/>
        <v>355980.7300000001</v>
      </c>
      <c r="J10" s="8">
        <f t="shared" si="1"/>
        <v>6342.3000000000011</v>
      </c>
      <c r="K10" s="8">
        <f t="shared" si="1"/>
        <v>112608.03000000001</v>
      </c>
      <c r="L10" s="8">
        <f t="shared" si="1"/>
        <v>74486.2</v>
      </c>
      <c r="M10" s="8">
        <f t="shared" si="2"/>
        <v>709769.38</v>
      </c>
    </row>
    <row r="11" spans="1:13" ht="15.75" thickBot="1" x14ac:dyDescent="0.3">
      <c r="A11" s="11" t="s">
        <v>1193</v>
      </c>
      <c r="C11" s="11" t="s">
        <v>1193</v>
      </c>
      <c r="D11" s="60">
        <f>SUM(D2:D10)</f>
        <v>3046000.85</v>
      </c>
      <c r="E11" s="60">
        <f t="shared" ref="E11:M11" si="3">SUM(E2:E10)</f>
        <v>956694.89000000013</v>
      </c>
      <c r="F11" s="60">
        <f t="shared" si="3"/>
        <v>1115941.2699999998</v>
      </c>
      <c r="G11" s="60">
        <f t="shared" si="3"/>
        <v>3879666.4200000004</v>
      </c>
      <c r="H11" s="60">
        <f t="shared" si="3"/>
        <v>5896988.8700000001</v>
      </c>
      <c r="I11" s="60">
        <f t="shared" si="3"/>
        <v>2721092.9199999995</v>
      </c>
      <c r="J11" s="60">
        <f t="shared" si="3"/>
        <v>4431531.5199999996</v>
      </c>
      <c r="K11" s="60">
        <f t="shared" si="3"/>
        <v>2878645.7399999998</v>
      </c>
      <c r="L11" s="60">
        <f t="shared" si="3"/>
        <v>631426.47</v>
      </c>
      <c r="M11" s="60">
        <f t="shared" si="3"/>
        <v>25557988.949999996</v>
      </c>
    </row>
    <row r="12" spans="1:13" ht="15.75" thickTop="1" x14ac:dyDescent="0.25">
      <c r="C12"/>
      <c r="D12"/>
      <c r="E12"/>
      <c r="F12"/>
      <c r="G12"/>
      <c r="H12"/>
      <c r="I12"/>
      <c r="J12"/>
      <c r="K12"/>
      <c r="L12"/>
      <c r="M12"/>
    </row>
    <row r="13" spans="1:13" x14ac:dyDescent="0.25">
      <c r="C13"/>
      <c r="D13"/>
      <c r="E13"/>
      <c r="F13"/>
      <c r="G13"/>
      <c r="H13"/>
      <c r="I13"/>
      <c r="J13"/>
      <c r="K13"/>
      <c r="L13"/>
      <c r="M13"/>
    </row>
    <row r="14" spans="1:13" ht="45" x14ac:dyDescent="0.25">
      <c r="C14" s="9" t="s">
        <v>1</v>
      </c>
      <c r="D14" s="10" t="s" vm="11">
        <v>539</v>
      </c>
    </row>
    <row r="15" spans="1:13" x14ac:dyDescent="0.25">
      <c r="C15" s="9" t="s">
        <v>2</v>
      </c>
      <c r="D15" s="11" t="s" vm="1">
        <v>3</v>
      </c>
    </row>
    <row r="16" spans="1:13" x14ac:dyDescent="0.25">
      <c r="C16" s="9" t="s">
        <v>4</v>
      </c>
      <c r="D16" s="11" t="s" vm="2">
        <v>5</v>
      </c>
    </row>
    <row r="18" spans="1:13" x14ac:dyDescent="0.25">
      <c r="C18" s="9" t="s">
        <v>8</v>
      </c>
      <c r="D18" s="12" t="s">
        <v>742</v>
      </c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7.75" customHeight="1" x14ac:dyDescent="0.25">
      <c r="C19" s="9" t="s">
        <v>1183</v>
      </c>
      <c r="D19" s="21" t="s">
        <v>17</v>
      </c>
      <c r="E19" s="21" t="s">
        <v>16</v>
      </c>
      <c r="F19" s="21" t="s">
        <v>15</v>
      </c>
      <c r="G19" s="21" t="s">
        <v>14</v>
      </c>
      <c r="H19" s="21" t="s">
        <v>13</v>
      </c>
      <c r="I19" s="21" t="s">
        <v>12</v>
      </c>
      <c r="J19" s="21" t="s">
        <v>11</v>
      </c>
      <c r="K19" s="21" t="s">
        <v>10</v>
      </c>
      <c r="L19" s="21" t="s">
        <v>0</v>
      </c>
      <c r="M19" s="21" t="s">
        <v>9</v>
      </c>
    </row>
    <row r="20" spans="1:13" x14ac:dyDescent="0.25">
      <c r="C20" s="14"/>
      <c r="D20" s="45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3"/>
      <c r="L20" s="43"/>
      <c r="M20" s="44">
        <v>0</v>
      </c>
    </row>
    <row r="21" spans="1:13" x14ac:dyDescent="0.25">
      <c r="A21" s="11" t="s">
        <v>1184</v>
      </c>
      <c r="C21" s="14" t="s">
        <v>1195</v>
      </c>
      <c r="D21" s="41"/>
      <c r="E21" s="43"/>
      <c r="F21" s="43"/>
      <c r="G21" s="43"/>
      <c r="H21" s="43"/>
      <c r="I21" s="43"/>
      <c r="J21" s="42">
        <v>1175</v>
      </c>
      <c r="K21" s="43"/>
      <c r="L21" s="43"/>
      <c r="M21" s="44">
        <v>1175</v>
      </c>
    </row>
    <row r="22" spans="1:13" x14ac:dyDescent="0.25">
      <c r="A22" s="11" t="s">
        <v>1235</v>
      </c>
      <c r="C22" s="14" t="s">
        <v>1161</v>
      </c>
      <c r="D22" s="34"/>
      <c r="E22" s="34"/>
      <c r="F22" s="34"/>
      <c r="G22" s="33">
        <v>263283.7</v>
      </c>
      <c r="H22" s="33">
        <v>5013888.59</v>
      </c>
      <c r="I22" s="33">
        <v>359031.57999999996</v>
      </c>
      <c r="J22" s="33">
        <v>61741.130000000005</v>
      </c>
      <c r="K22" s="33">
        <v>0</v>
      </c>
      <c r="L22" s="34"/>
      <c r="M22" s="33">
        <v>5697945</v>
      </c>
    </row>
    <row r="23" spans="1:13" x14ac:dyDescent="0.25">
      <c r="A23" s="11" t="s">
        <v>1150</v>
      </c>
      <c r="C23" s="14" t="s">
        <v>1162</v>
      </c>
      <c r="D23" s="34"/>
      <c r="E23" s="34"/>
      <c r="F23" s="34"/>
      <c r="G23" s="34"/>
      <c r="H23" s="34"/>
      <c r="I23" s="34"/>
      <c r="J23" s="34"/>
      <c r="K23" s="34"/>
      <c r="L23" s="33">
        <v>0</v>
      </c>
      <c r="M23" s="33">
        <v>0</v>
      </c>
    </row>
    <row r="24" spans="1:13" x14ac:dyDescent="0.25">
      <c r="A24" s="11" t="s">
        <v>1235</v>
      </c>
      <c r="C24" s="14" t="s">
        <v>1164</v>
      </c>
      <c r="D24" s="33">
        <v>451327.83</v>
      </c>
      <c r="E24" s="33">
        <v>685431.40000000014</v>
      </c>
      <c r="F24" s="33">
        <v>595826.16999999993</v>
      </c>
      <c r="G24" s="33">
        <v>1330623.9800000002</v>
      </c>
      <c r="H24" s="33">
        <v>588888.36999999988</v>
      </c>
      <c r="I24" s="33">
        <v>876386.5199999999</v>
      </c>
      <c r="J24" s="33">
        <v>1081251.5899999999</v>
      </c>
      <c r="K24" s="33">
        <v>1466801.5699999998</v>
      </c>
      <c r="L24" s="33">
        <v>502075.27</v>
      </c>
      <c r="M24" s="33">
        <v>7578612.7000000002</v>
      </c>
    </row>
    <row r="25" spans="1:13" x14ac:dyDescent="0.25">
      <c r="A25" s="11" t="s">
        <v>1235</v>
      </c>
      <c r="C25" s="14" t="s">
        <v>1203</v>
      </c>
      <c r="D25" s="45">
        <v>181585.5</v>
      </c>
      <c r="E25" s="42">
        <v>13814.93</v>
      </c>
      <c r="F25" s="42">
        <v>115138.05999999998</v>
      </c>
      <c r="G25" s="42">
        <v>100365.56999999999</v>
      </c>
      <c r="H25" s="42">
        <v>17695.7</v>
      </c>
      <c r="I25" s="42">
        <v>88958.67</v>
      </c>
      <c r="J25" s="42">
        <v>417852.47</v>
      </c>
      <c r="K25" s="42">
        <v>115455.28</v>
      </c>
      <c r="L25" s="42">
        <v>7795</v>
      </c>
      <c r="M25" s="44">
        <v>1058661.18</v>
      </c>
    </row>
    <row r="26" spans="1:13" x14ac:dyDescent="0.25">
      <c r="A26" s="11" t="s">
        <v>1235</v>
      </c>
      <c r="C26" s="14" t="s">
        <v>1165</v>
      </c>
      <c r="D26" s="33">
        <v>166</v>
      </c>
      <c r="E26" s="34"/>
      <c r="F26" s="34"/>
      <c r="G26" s="34"/>
      <c r="H26" s="34"/>
      <c r="I26" s="34"/>
      <c r="J26" s="34"/>
      <c r="K26" s="34"/>
      <c r="L26" s="34"/>
      <c r="M26" s="33">
        <v>166</v>
      </c>
    </row>
    <row r="27" spans="1:13" x14ac:dyDescent="0.25">
      <c r="A27" s="11" t="s">
        <v>1184</v>
      </c>
      <c r="C27" s="14" t="s">
        <v>1205</v>
      </c>
      <c r="D27" s="41"/>
      <c r="E27" s="43"/>
      <c r="F27" s="42">
        <v>0</v>
      </c>
      <c r="G27" s="42">
        <v>125000</v>
      </c>
      <c r="H27" s="43"/>
      <c r="I27" s="43"/>
      <c r="J27" s="42">
        <v>135000</v>
      </c>
      <c r="K27" s="42">
        <v>97335.01</v>
      </c>
      <c r="L27" s="42">
        <v>0</v>
      </c>
      <c r="M27" s="44">
        <v>357335.01</v>
      </c>
    </row>
    <row r="28" spans="1:13" x14ac:dyDescent="0.25">
      <c r="A28" s="11" t="s">
        <v>1235</v>
      </c>
      <c r="C28" s="14" t="s">
        <v>1166</v>
      </c>
      <c r="D28" s="34"/>
      <c r="E28" s="34"/>
      <c r="F28" s="34"/>
      <c r="G28" s="34"/>
      <c r="H28" s="34"/>
      <c r="I28" s="34"/>
      <c r="J28" s="34"/>
      <c r="K28" s="33">
        <v>0</v>
      </c>
      <c r="L28" s="34"/>
      <c r="M28" s="33">
        <v>0</v>
      </c>
    </row>
    <row r="29" spans="1:13" x14ac:dyDescent="0.25">
      <c r="A29" s="11" t="s">
        <v>1185</v>
      </c>
      <c r="C29" s="14" t="s">
        <v>1167</v>
      </c>
      <c r="D29" s="33">
        <v>11265.19</v>
      </c>
      <c r="E29" s="33">
        <v>1060</v>
      </c>
      <c r="F29" s="33">
        <v>22508.52</v>
      </c>
      <c r="G29" s="33">
        <v>58472.790000000008</v>
      </c>
      <c r="H29" s="33">
        <v>67045.62</v>
      </c>
      <c r="I29" s="33">
        <v>355980.7300000001</v>
      </c>
      <c r="J29" s="33">
        <v>6342.3000000000011</v>
      </c>
      <c r="K29" s="33">
        <v>112608.03000000001</v>
      </c>
      <c r="L29" s="33">
        <v>74486.2</v>
      </c>
      <c r="M29" s="33">
        <v>709769.38</v>
      </c>
    </row>
    <row r="30" spans="1:13" x14ac:dyDescent="0.25">
      <c r="A30" s="11" t="s">
        <v>1184</v>
      </c>
      <c r="C30" s="14" t="s">
        <v>1215</v>
      </c>
      <c r="D30" s="41"/>
      <c r="E30" s="43"/>
      <c r="F30" s="43"/>
      <c r="G30" s="42">
        <v>35695.69</v>
      </c>
      <c r="H30" s="42">
        <v>0</v>
      </c>
      <c r="I30" s="43"/>
      <c r="J30" s="42">
        <v>500000.00000000006</v>
      </c>
      <c r="K30" s="42">
        <v>25000</v>
      </c>
      <c r="L30" s="43"/>
      <c r="M30" s="44">
        <v>560695.69000000006</v>
      </c>
    </row>
    <row r="31" spans="1:13" x14ac:dyDescent="0.25">
      <c r="A31" s="11" t="s">
        <v>1184</v>
      </c>
      <c r="C31" s="14" t="s">
        <v>1169</v>
      </c>
      <c r="D31" s="33">
        <v>20238.77</v>
      </c>
      <c r="E31" s="33">
        <v>26377</v>
      </c>
      <c r="F31" s="33">
        <v>9929</v>
      </c>
      <c r="G31" s="33">
        <v>348000</v>
      </c>
      <c r="H31" s="33">
        <v>0</v>
      </c>
      <c r="I31" s="34"/>
      <c r="J31" s="34"/>
      <c r="K31" s="34"/>
      <c r="L31" s="34"/>
      <c r="M31" s="33">
        <v>404544.77</v>
      </c>
    </row>
    <row r="32" spans="1:13" x14ac:dyDescent="0.25">
      <c r="A32" s="11" t="s">
        <v>1184</v>
      </c>
      <c r="C32" s="14" t="s">
        <v>1217</v>
      </c>
      <c r="D32" s="41"/>
      <c r="E32" s="43"/>
      <c r="F32" s="43"/>
      <c r="G32" s="42">
        <v>59999.999999999993</v>
      </c>
      <c r="H32" s="42">
        <v>0</v>
      </c>
      <c r="I32" s="43"/>
      <c r="J32" s="42">
        <v>-7547</v>
      </c>
      <c r="K32" s="42">
        <v>7547</v>
      </c>
      <c r="L32" s="42">
        <v>0</v>
      </c>
      <c r="M32" s="44">
        <v>59999.999999999993</v>
      </c>
    </row>
    <row r="33" spans="1:13" x14ac:dyDescent="0.25">
      <c r="A33" s="11" t="s">
        <v>1235</v>
      </c>
      <c r="C33" s="14" t="s">
        <v>1219</v>
      </c>
      <c r="D33" s="45">
        <v>0</v>
      </c>
      <c r="E33" s="42">
        <v>5939</v>
      </c>
      <c r="F33" s="42">
        <v>38999.81</v>
      </c>
      <c r="G33" s="42">
        <v>9850.2800000000007</v>
      </c>
      <c r="H33" s="42">
        <v>2845</v>
      </c>
      <c r="I33" s="42">
        <v>2786.94</v>
      </c>
      <c r="J33" s="43"/>
      <c r="K33" s="43"/>
      <c r="L33" s="43"/>
      <c r="M33" s="44">
        <v>60421.03</v>
      </c>
    </row>
    <row r="34" spans="1:13" x14ac:dyDescent="0.25">
      <c r="A34" s="11" t="s">
        <v>1236</v>
      </c>
      <c r="C34" s="14" t="s">
        <v>1223</v>
      </c>
      <c r="D34" s="45">
        <v>2377267.56</v>
      </c>
      <c r="E34" s="42">
        <v>223827.48</v>
      </c>
      <c r="F34" s="42">
        <v>131.79</v>
      </c>
      <c r="G34" s="43"/>
      <c r="H34" s="43"/>
      <c r="I34" s="43"/>
      <c r="J34" s="43"/>
      <c r="K34" s="43"/>
      <c r="L34" s="43"/>
      <c r="M34" s="44">
        <v>2601226.83</v>
      </c>
    </row>
    <row r="35" spans="1:13" x14ac:dyDescent="0.25">
      <c r="A35" s="11" t="s">
        <v>1232</v>
      </c>
      <c r="C35" s="14" t="s">
        <v>1229</v>
      </c>
      <c r="D35" s="45">
        <v>4150</v>
      </c>
      <c r="E35" s="42">
        <v>0</v>
      </c>
      <c r="F35" s="43"/>
      <c r="G35" s="43"/>
      <c r="H35" s="43"/>
      <c r="I35" s="43"/>
      <c r="J35" s="43"/>
      <c r="K35" s="43"/>
      <c r="L35" s="43"/>
      <c r="M35" s="44">
        <v>4150</v>
      </c>
    </row>
    <row r="36" spans="1:13" x14ac:dyDescent="0.25">
      <c r="A36" s="11" t="s">
        <v>1189</v>
      </c>
      <c r="C36" s="14" t="s">
        <v>1174</v>
      </c>
      <c r="D36" s="34"/>
      <c r="E36" s="33">
        <v>245.08</v>
      </c>
      <c r="F36" s="33">
        <v>248407.91999999998</v>
      </c>
      <c r="G36" s="34"/>
      <c r="H36" s="34"/>
      <c r="I36" s="34"/>
      <c r="J36" s="34"/>
      <c r="K36" s="34"/>
      <c r="L36" s="34"/>
      <c r="M36" s="33">
        <v>248652.99999999997</v>
      </c>
    </row>
    <row r="37" spans="1:13" x14ac:dyDescent="0.25">
      <c r="A37" s="11" t="s">
        <v>1189</v>
      </c>
      <c r="C37" s="14" t="s">
        <v>1178</v>
      </c>
      <c r="D37" s="34"/>
      <c r="E37" s="34"/>
      <c r="F37" s="33">
        <v>85000</v>
      </c>
      <c r="G37" s="33">
        <v>1548374.41</v>
      </c>
      <c r="H37" s="33">
        <v>66625.59</v>
      </c>
      <c r="I37" s="34"/>
      <c r="J37" s="34"/>
      <c r="K37" s="34"/>
      <c r="L37" s="34"/>
      <c r="M37" s="33">
        <v>1700000</v>
      </c>
    </row>
    <row r="38" spans="1:13" x14ac:dyDescent="0.25">
      <c r="A38" s="11" t="s">
        <v>1189</v>
      </c>
      <c r="C38" s="14" t="s">
        <v>1180</v>
      </c>
      <c r="D38" s="34"/>
      <c r="E38" s="34"/>
      <c r="F38" s="34"/>
      <c r="G38" s="34"/>
      <c r="H38" s="33">
        <v>140000</v>
      </c>
      <c r="I38" s="33">
        <v>19434.490000000002</v>
      </c>
      <c r="J38" s="33">
        <v>1913329.14</v>
      </c>
      <c r="K38" s="33">
        <v>296807.18</v>
      </c>
      <c r="L38" s="33">
        <v>7400</v>
      </c>
      <c r="M38" s="33">
        <v>2376970.81</v>
      </c>
    </row>
    <row r="39" spans="1:13" x14ac:dyDescent="0.25">
      <c r="A39" s="11" t="s">
        <v>1189</v>
      </c>
      <c r="C39" s="14" t="s">
        <v>1181</v>
      </c>
      <c r="D39" s="34"/>
      <c r="E39" s="34"/>
      <c r="F39" s="34"/>
      <c r="G39" s="34"/>
      <c r="H39" s="34"/>
      <c r="I39" s="33">
        <v>1018513.99</v>
      </c>
      <c r="J39" s="33">
        <v>116235.97</v>
      </c>
      <c r="K39" s="33">
        <v>50290.97</v>
      </c>
      <c r="L39" s="33">
        <v>0</v>
      </c>
      <c r="M39" s="33">
        <v>1185040.93</v>
      </c>
    </row>
    <row r="40" spans="1:13" x14ac:dyDescent="0.25">
      <c r="A40" s="11" t="s">
        <v>1189</v>
      </c>
      <c r="C40" s="14" t="s">
        <v>1182</v>
      </c>
      <c r="D40" s="34"/>
      <c r="E40" s="34"/>
      <c r="F40" s="34"/>
      <c r="G40" s="34"/>
      <c r="H40" s="34"/>
      <c r="I40" s="34"/>
      <c r="J40" s="33">
        <v>206150.92</v>
      </c>
      <c r="K40" s="33">
        <v>706800.7</v>
      </c>
      <c r="L40" s="33">
        <v>39670</v>
      </c>
      <c r="M40" s="33">
        <v>952621.62</v>
      </c>
    </row>
    <row r="41" spans="1:13" x14ac:dyDescent="0.25">
      <c r="C41" s="14" t="s">
        <v>9</v>
      </c>
      <c r="D41" s="54">
        <v>3046000.85</v>
      </c>
      <c r="E41" s="55">
        <v>956694.89000000013</v>
      </c>
      <c r="F41" s="55">
        <v>1115941.2699999998</v>
      </c>
      <c r="G41" s="55">
        <v>3879666.4200000004</v>
      </c>
      <c r="H41" s="55">
        <v>5896988.8700000001</v>
      </c>
      <c r="I41" s="55">
        <v>2721092.92</v>
      </c>
      <c r="J41" s="55">
        <v>4431531.5199999996</v>
      </c>
      <c r="K41" s="55">
        <v>2878645.7399999993</v>
      </c>
      <c r="L41" s="55">
        <v>631426.47</v>
      </c>
      <c r="M41" s="56">
        <v>25557988.950000003</v>
      </c>
    </row>
    <row r="42" spans="1:13" x14ac:dyDescent="0.25"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C47"/>
      <c r="D47"/>
      <c r="E47"/>
      <c r="F47"/>
      <c r="G47"/>
      <c r="H47"/>
      <c r="I47"/>
      <c r="J47"/>
      <c r="K47"/>
      <c r="L47"/>
      <c r="M47"/>
    </row>
    <row r="48" spans="1:13" x14ac:dyDescent="0.25">
      <c r="C48"/>
      <c r="D48"/>
      <c r="E48"/>
      <c r="F48"/>
      <c r="G48"/>
      <c r="H48"/>
      <c r="I48"/>
      <c r="J48"/>
      <c r="K48"/>
      <c r="L48"/>
      <c r="M48"/>
    </row>
    <row r="49" spans="3:13" x14ac:dyDescent="0.25">
      <c r="C49"/>
      <c r="D49"/>
      <c r="E49"/>
      <c r="F49"/>
      <c r="G49"/>
      <c r="H49"/>
      <c r="I49"/>
      <c r="J49"/>
      <c r="K49"/>
      <c r="L49"/>
      <c r="M49"/>
    </row>
    <row r="50" spans="3:13" x14ac:dyDescent="0.25">
      <c r="C50"/>
      <c r="D50"/>
      <c r="E50"/>
      <c r="F50"/>
      <c r="G50"/>
      <c r="H50"/>
      <c r="I50"/>
      <c r="J50"/>
      <c r="K50"/>
      <c r="L50"/>
      <c r="M50"/>
    </row>
    <row r="51" spans="3:13" x14ac:dyDescent="0.25">
      <c r="C51"/>
      <c r="D51"/>
      <c r="E51"/>
      <c r="F51"/>
      <c r="G51"/>
      <c r="H51"/>
      <c r="I51"/>
      <c r="J51"/>
      <c r="K51"/>
      <c r="L51"/>
      <c r="M51"/>
    </row>
    <row r="52" spans="3:13" x14ac:dyDescent="0.25">
      <c r="C52"/>
      <c r="D52"/>
      <c r="E52"/>
      <c r="F52"/>
      <c r="G52"/>
      <c r="H52"/>
      <c r="I52"/>
      <c r="J52"/>
      <c r="K52"/>
      <c r="L52"/>
      <c r="M52"/>
    </row>
    <row r="53" spans="3:13" x14ac:dyDescent="0.25">
      <c r="C53"/>
      <c r="D53"/>
      <c r="E53"/>
      <c r="F53"/>
      <c r="G53"/>
      <c r="H53"/>
      <c r="I53"/>
      <c r="J53"/>
      <c r="K53"/>
      <c r="L53"/>
      <c r="M53"/>
    </row>
    <row r="54" spans="3:13" x14ac:dyDescent="0.25">
      <c r="C54"/>
      <c r="D54"/>
      <c r="E54"/>
      <c r="F54"/>
      <c r="G54"/>
      <c r="H54"/>
      <c r="I54"/>
      <c r="J54"/>
      <c r="K54"/>
      <c r="L54"/>
      <c r="M54"/>
    </row>
    <row r="55" spans="3:13" x14ac:dyDescent="0.25">
      <c r="C55"/>
      <c r="D55"/>
      <c r="E55"/>
      <c r="F55"/>
      <c r="G55"/>
      <c r="H55"/>
      <c r="I55"/>
      <c r="J55"/>
      <c r="K55"/>
      <c r="L55"/>
      <c r="M55"/>
    </row>
    <row r="56" spans="3:13" x14ac:dyDescent="0.25">
      <c r="C56"/>
      <c r="D56"/>
      <c r="E56"/>
      <c r="F56"/>
      <c r="G56"/>
      <c r="H56"/>
      <c r="I56"/>
      <c r="J56"/>
      <c r="K56"/>
      <c r="L56"/>
      <c r="M56"/>
    </row>
    <row r="57" spans="3:13" x14ac:dyDescent="0.25">
      <c r="C57"/>
      <c r="D57"/>
      <c r="E57"/>
      <c r="F57"/>
      <c r="G57"/>
      <c r="H57"/>
      <c r="I57"/>
      <c r="J57"/>
      <c r="K57"/>
      <c r="L57"/>
      <c r="M57"/>
    </row>
    <row r="58" spans="3:13" x14ac:dyDescent="0.25">
      <c r="C58"/>
      <c r="D58"/>
      <c r="E58"/>
      <c r="F58"/>
      <c r="G58"/>
      <c r="H58"/>
      <c r="I58"/>
      <c r="J58"/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ht="3.75" customHeight="1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  <row r="156" spans="3:13" x14ac:dyDescent="0.25">
      <c r="C156"/>
      <c r="D156"/>
      <c r="E156"/>
      <c r="F156"/>
      <c r="G156"/>
      <c r="H156"/>
      <c r="I156"/>
      <c r="J156"/>
      <c r="K156"/>
      <c r="L156"/>
      <c r="M156"/>
    </row>
    <row r="157" spans="3:13" x14ac:dyDescent="0.25">
      <c r="C157"/>
      <c r="D157"/>
      <c r="E157"/>
      <c r="F157"/>
      <c r="G157"/>
      <c r="H157"/>
      <c r="I157"/>
      <c r="J157"/>
      <c r="K157"/>
      <c r="L157"/>
      <c r="M157"/>
    </row>
    <row r="158" spans="3:13" x14ac:dyDescent="0.25">
      <c r="C158"/>
      <c r="D158"/>
      <c r="E158"/>
      <c r="F158"/>
      <c r="G158"/>
      <c r="H158"/>
      <c r="I158"/>
      <c r="J158"/>
      <c r="K158"/>
      <c r="L158"/>
      <c r="M158"/>
    </row>
    <row r="159" spans="3:13" x14ac:dyDescent="0.25">
      <c r="C159"/>
      <c r="D159"/>
      <c r="E159"/>
      <c r="F159"/>
      <c r="G159"/>
      <c r="H159"/>
      <c r="I159"/>
      <c r="J159"/>
      <c r="K159"/>
      <c r="L159"/>
      <c r="M159"/>
    </row>
    <row r="160" spans="3:13" x14ac:dyDescent="0.25">
      <c r="C160"/>
      <c r="D160"/>
      <c r="E160"/>
      <c r="F160"/>
      <c r="G160"/>
      <c r="H160"/>
      <c r="I160"/>
      <c r="J160"/>
      <c r="K160"/>
      <c r="L160"/>
      <c r="M160"/>
    </row>
    <row r="161" spans="3:13" x14ac:dyDescent="0.25">
      <c r="C161"/>
      <c r="D161"/>
      <c r="E161"/>
      <c r="F161"/>
      <c r="G161"/>
      <c r="H161"/>
      <c r="I161"/>
      <c r="J161"/>
      <c r="K161"/>
      <c r="L161"/>
      <c r="M161"/>
    </row>
    <row r="162" spans="3:13" x14ac:dyDescent="0.25">
      <c r="C162"/>
      <c r="D162"/>
      <c r="E162"/>
      <c r="F162"/>
      <c r="G162"/>
      <c r="H162"/>
      <c r="I162"/>
      <c r="J162"/>
      <c r="K162"/>
      <c r="L162"/>
      <c r="M162"/>
    </row>
    <row r="163" spans="3:13" x14ac:dyDescent="0.25">
      <c r="C163"/>
      <c r="D163"/>
      <c r="E163"/>
      <c r="F163"/>
      <c r="G163"/>
      <c r="H163"/>
      <c r="I163"/>
      <c r="J163"/>
      <c r="K163"/>
      <c r="L163"/>
      <c r="M163"/>
    </row>
    <row r="164" spans="3:13" x14ac:dyDescent="0.25">
      <c r="C164"/>
      <c r="D164"/>
      <c r="E164"/>
      <c r="F164"/>
      <c r="G164"/>
      <c r="H164"/>
      <c r="I164"/>
      <c r="J164"/>
      <c r="K164"/>
      <c r="L164"/>
      <c r="M164"/>
    </row>
    <row r="165" spans="3:13" x14ac:dyDescent="0.25">
      <c r="C165"/>
      <c r="D165"/>
      <c r="E165"/>
      <c r="F165"/>
      <c r="G165"/>
      <c r="H165"/>
      <c r="I165"/>
      <c r="J165"/>
      <c r="K165"/>
      <c r="L165"/>
      <c r="M165"/>
    </row>
    <row r="166" spans="3:13" x14ac:dyDescent="0.25">
      <c r="C166"/>
      <c r="D166"/>
      <c r="E166"/>
      <c r="F166"/>
      <c r="G166"/>
      <c r="H166"/>
      <c r="I166"/>
      <c r="J166"/>
      <c r="K166"/>
      <c r="L166"/>
      <c r="M166"/>
    </row>
    <row r="167" spans="3:13" x14ac:dyDescent="0.25">
      <c r="C167"/>
      <c r="D167"/>
      <c r="E167"/>
      <c r="F167"/>
      <c r="G167"/>
      <c r="H167"/>
      <c r="I167"/>
      <c r="J167"/>
      <c r="K167"/>
      <c r="L167"/>
      <c r="M167"/>
    </row>
    <row r="168" spans="3:13" x14ac:dyDescent="0.25">
      <c r="C168"/>
      <c r="D168"/>
      <c r="E168"/>
      <c r="F168"/>
      <c r="G168"/>
      <c r="H168"/>
      <c r="I168"/>
      <c r="J168"/>
      <c r="K168"/>
      <c r="L168"/>
      <c r="M168"/>
    </row>
    <row r="169" spans="3:13" x14ac:dyDescent="0.25">
      <c r="C169"/>
      <c r="D169"/>
      <c r="E169"/>
      <c r="F169"/>
      <c r="G169"/>
      <c r="H169"/>
      <c r="I169"/>
      <c r="J169"/>
      <c r="K169"/>
      <c r="L169"/>
      <c r="M169"/>
    </row>
    <row r="170" spans="3:13" x14ac:dyDescent="0.25">
      <c r="C170"/>
      <c r="D170"/>
      <c r="E170"/>
      <c r="F170"/>
      <c r="G170"/>
      <c r="H170"/>
      <c r="I170"/>
      <c r="J170"/>
      <c r="K170"/>
      <c r="L170"/>
      <c r="M170"/>
    </row>
    <row r="171" spans="3:13" x14ac:dyDescent="0.25">
      <c r="C171"/>
      <c r="D171"/>
      <c r="E171"/>
      <c r="F171"/>
      <c r="G171"/>
      <c r="H171"/>
      <c r="I171"/>
      <c r="J171"/>
      <c r="K171"/>
      <c r="L171"/>
      <c r="M171"/>
    </row>
    <row r="172" spans="3:13" x14ac:dyDescent="0.25">
      <c r="C172"/>
      <c r="D172"/>
      <c r="E172"/>
      <c r="F172"/>
      <c r="G172"/>
      <c r="H172"/>
      <c r="I172"/>
      <c r="J172"/>
      <c r="K172"/>
      <c r="L172"/>
      <c r="M172"/>
    </row>
    <row r="173" spans="3:13" x14ac:dyDescent="0.25">
      <c r="C173"/>
      <c r="D173"/>
      <c r="E173"/>
      <c r="F173"/>
      <c r="G173"/>
      <c r="H173"/>
      <c r="I173"/>
      <c r="J173"/>
      <c r="K173"/>
      <c r="L173"/>
      <c r="M173"/>
    </row>
    <row r="174" spans="3:13" x14ac:dyDescent="0.25">
      <c r="C174"/>
      <c r="D174"/>
      <c r="E174"/>
      <c r="F174"/>
      <c r="G174"/>
      <c r="H174"/>
      <c r="I174"/>
      <c r="J174"/>
      <c r="K174"/>
      <c r="L174"/>
      <c r="M174"/>
    </row>
    <row r="175" spans="3:13" x14ac:dyDescent="0.25">
      <c r="C175"/>
      <c r="D175"/>
      <c r="E175"/>
      <c r="F175"/>
      <c r="G175"/>
      <c r="H175"/>
      <c r="I175"/>
      <c r="J175"/>
      <c r="K175"/>
      <c r="L175"/>
      <c r="M175"/>
    </row>
    <row r="176" spans="3:13" x14ac:dyDescent="0.25">
      <c r="C176"/>
      <c r="D176"/>
      <c r="E176"/>
      <c r="F176"/>
      <c r="G176"/>
      <c r="H176"/>
      <c r="I176"/>
      <c r="J176"/>
      <c r="K176"/>
      <c r="L176"/>
      <c r="M176"/>
    </row>
    <row r="177" spans="3:13" x14ac:dyDescent="0.25">
      <c r="C177"/>
      <c r="D177"/>
      <c r="E177"/>
      <c r="F177"/>
      <c r="G177"/>
      <c r="H177"/>
      <c r="I177"/>
      <c r="J177"/>
      <c r="K177"/>
      <c r="L177"/>
      <c r="M177"/>
    </row>
    <row r="178" spans="3:13" x14ac:dyDescent="0.25">
      <c r="C178"/>
      <c r="D178"/>
      <c r="E178"/>
      <c r="F178"/>
      <c r="G178"/>
      <c r="H178"/>
      <c r="I178"/>
      <c r="J178"/>
      <c r="K178"/>
      <c r="L178"/>
      <c r="M178"/>
    </row>
    <row r="179" spans="3:13" x14ac:dyDescent="0.25">
      <c r="C179"/>
      <c r="D179"/>
      <c r="E179"/>
      <c r="F179"/>
      <c r="G179"/>
      <c r="H179"/>
      <c r="I179"/>
      <c r="J179"/>
      <c r="K179"/>
      <c r="L179"/>
      <c r="M179"/>
    </row>
    <row r="180" spans="3:13" x14ac:dyDescent="0.25">
      <c r="C180"/>
      <c r="D180"/>
      <c r="E180"/>
      <c r="F180"/>
      <c r="G180"/>
      <c r="H180"/>
      <c r="I180"/>
      <c r="J180"/>
      <c r="K180"/>
      <c r="L180"/>
      <c r="M180"/>
    </row>
    <row r="181" spans="3:13" x14ac:dyDescent="0.25">
      <c r="C181"/>
      <c r="D181"/>
      <c r="E181"/>
      <c r="F181"/>
      <c r="G181"/>
      <c r="H181"/>
      <c r="I181"/>
      <c r="J181"/>
      <c r="K181"/>
      <c r="L181"/>
      <c r="M181"/>
    </row>
    <row r="182" spans="3:13" x14ac:dyDescent="0.25">
      <c r="C182"/>
      <c r="D182"/>
      <c r="E182"/>
      <c r="F182"/>
      <c r="G182"/>
      <c r="H182"/>
      <c r="I182"/>
      <c r="J182"/>
      <c r="K182"/>
      <c r="L182"/>
      <c r="M182"/>
    </row>
    <row r="183" spans="3:13" x14ac:dyDescent="0.25">
      <c r="C183"/>
      <c r="D183"/>
      <c r="E183"/>
      <c r="F183"/>
      <c r="G183"/>
      <c r="H183"/>
      <c r="I183"/>
      <c r="J183"/>
      <c r="K183"/>
      <c r="L183"/>
      <c r="M183"/>
    </row>
    <row r="184" spans="3:13" x14ac:dyDescent="0.25">
      <c r="C184"/>
      <c r="D184"/>
      <c r="E184"/>
      <c r="F184"/>
      <c r="G184"/>
      <c r="H184"/>
      <c r="I184"/>
      <c r="J184"/>
      <c r="K184"/>
      <c r="L184"/>
      <c r="M184"/>
    </row>
    <row r="185" spans="3:13" x14ac:dyDescent="0.25">
      <c r="C185"/>
      <c r="D185"/>
      <c r="E185"/>
      <c r="F185"/>
      <c r="G185"/>
      <c r="H185"/>
      <c r="I185"/>
      <c r="J185"/>
      <c r="K185"/>
      <c r="L185"/>
      <c r="M185"/>
    </row>
    <row r="186" spans="3:13" x14ac:dyDescent="0.25">
      <c r="C186"/>
      <c r="D186"/>
      <c r="E186"/>
      <c r="F186"/>
      <c r="G186"/>
      <c r="H186"/>
      <c r="I186"/>
      <c r="J186"/>
      <c r="K186"/>
      <c r="L186"/>
      <c r="M186"/>
    </row>
    <row r="187" spans="3:13" x14ac:dyDescent="0.25">
      <c r="C187"/>
      <c r="D187"/>
      <c r="E187"/>
      <c r="F187"/>
      <c r="G187"/>
      <c r="H187"/>
      <c r="I187"/>
      <c r="J187"/>
      <c r="K187"/>
      <c r="L187"/>
      <c r="M187"/>
    </row>
    <row r="188" spans="3:13" x14ac:dyDescent="0.25">
      <c r="C188"/>
      <c r="D188"/>
      <c r="E188"/>
      <c r="F188"/>
      <c r="G188"/>
      <c r="H188"/>
      <c r="I188"/>
      <c r="J188"/>
      <c r="K188"/>
      <c r="L188"/>
      <c r="M188"/>
    </row>
    <row r="189" spans="3:13" x14ac:dyDescent="0.25">
      <c r="C189"/>
      <c r="D189"/>
      <c r="E189"/>
      <c r="F189"/>
      <c r="G189"/>
      <c r="H189"/>
      <c r="I189"/>
      <c r="J189"/>
      <c r="K189"/>
      <c r="L189"/>
      <c r="M189"/>
    </row>
    <row r="190" spans="3:13" x14ac:dyDescent="0.25">
      <c r="C190"/>
      <c r="D190"/>
      <c r="E190"/>
      <c r="F190"/>
      <c r="G190"/>
      <c r="H190"/>
      <c r="I190"/>
      <c r="J190"/>
      <c r="K190"/>
      <c r="L190"/>
      <c r="M190"/>
    </row>
    <row r="191" spans="3:13" x14ac:dyDescent="0.25">
      <c r="C191"/>
      <c r="D191"/>
      <c r="E191"/>
      <c r="F191"/>
      <c r="G191"/>
      <c r="H191"/>
      <c r="I191"/>
      <c r="J191"/>
      <c r="K191"/>
      <c r="L191"/>
      <c r="M191"/>
    </row>
    <row r="192" spans="3:13" x14ac:dyDescent="0.25">
      <c r="C192"/>
      <c r="D192"/>
      <c r="E192"/>
      <c r="F192"/>
      <c r="G192"/>
      <c r="H192"/>
      <c r="I192"/>
      <c r="J192"/>
      <c r="K192"/>
      <c r="L192"/>
      <c r="M192"/>
    </row>
    <row r="193" spans="3:13" x14ac:dyDescent="0.25">
      <c r="C193"/>
      <c r="D193"/>
      <c r="E193"/>
      <c r="F193"/>
      <c r="G193"/>
      <c r="H193"/>
      <c r="I193"/>
      <c r="J193"/>
      <c r="K193"/>
      <c r="L193"/>
      <c r="M193"/>
    </row>
    <row r="194" spans="3:13" x14ac:dyDescent="0.25">
      <c r="C194"/>
      <c r="D194"/>
      <c r="E194"/>
      <c r="F194"/>
      <c r="G194"/>
      <c r="H194"/>
      <c r="I194"/>
      <c r="J194"/>
      <c r="K194"/>
      <c r="L194"/>
      <c r="M194"/>
    </row>
    <row r="195" spans="3:13" x14ac:dyDescent="0.25">
      <c r="C195"/>
      <c r="D195"/>
      <c r="E195"/>
      <c r="F195"/>
      <c r="G195"/>
      <c r="H195"/>
      <c r="I195"/>
      <c r="J195"/>
      <c r="K195"/>
      <c r="L195"/>
      <c r="M195"/>
    </row>
    <row r="196" spans="3:13" x14ac:dyDescent="0.25">
      <c r="C196"/>
      <c r="D196"/>
      <c r="E196"/>
      <c r="F196"/>
      <c r="G196"/>
      <c r="H196"/>
      <c r="I196"/>
      <c r="J196"/>
      <c r="K196"/>
      <c r="L196"/>
      <c r="M196"/>
    </row>
    <row r="197" spans="3:13" x14ac:dyDescent="0.25">
      <c r="C197"/>
      <c r="D197"/>
      <c r="E197"/>
      <c r="F197"/>
      <c r="G197"/>
      <c r="H197"/>
      <c r="I197"/>
      <c r="J197"/>
      <c r="K197"/>
      <c r="L197"/>
      <c r="M197"/>
    </row>
    <row r="198" spans="3:13" x14ac:dyDescent="0.25">
      <c r="C198"/>
      <c r="D198"/>
      <c r="E198"/>
      <c r="F198"/>
      <c r="G198"/>
      <c r="H198"/>
      <c r="I198"/>
      <c r="J198"/>
      <c r="K198"/>
      <c r="L198"/>
      <c r="M198"/>
    </row>
    <row r="199" spans="3:13" x14ac:dyDescent="0.25">
      <c r="C199"/>
      <c r="D199"/>
      <c r="E199"/>
      <c r="F199"/>
      <c r="G199"/>
      <c r="H199"/>
      <c r="I199"/>
      <c r="J199"/>
      <c r="K199"/>
      <c r="L199"/>
      <c r="M199"/>
    </row>
    <row r="200" spans="3:13" x14ac:dyDescent="0.25">
      <c r="C200"/>
      <c r="D200"/>
      <c r="E200"/>
      <c r="F200"/>
      <c r="G200"/>
      <c r="H200"/>
      <c r="I200"/>
      <c r="J200"/>
      <c r="K200"/>
      <c r="L200"/>
      <c r="M200"/>
    </row>
    <row r="201" spans="3:13" x14ac:dyDescent="0.25">
      <c r="C201"/>
      <c r="D201"/>
      <c r="E201"/>
      <c r="F201"/>
      <c r="G201"/>
      <c r="H201"/>
      <c r="I201"/>
      <c r="J201"/>
      <c r="K201"/>
      <c r="L201"/>
      <c r="M201"/>
    </row>
    <row r="202" spans="3:13" x14ac:dyDescent="0.25">
      <c r="C202"/>
      <c r="D202"/>
      <c r="E202"/>
      <c r="F202"/>
      <c r="G202"/>
      <c r="H202"/>
      <c r="I202"/>
      <c r="J202"/>
      <c r="K202"/>
      <c r="L202"/>
      <c r="M202"/>
    </row>
    <row r="203" spans="3:13" x14ac:dyDescent="0.25">
      <c r="C203"/>
      <c r="D203"/>
      <c r="E203"/>
      <c r="F203"/>
      <c r="G203"/>
      <c r="H203"/>
      <c r="I203"/>
      <c r="J203"/>
      <c r="K203"/>
      <c r="L203"/>
      <c r="M203"/>
    </row>
    <row r="204" spans="3:13" x14ac:dyDescent="0.25">
      <c r="C204"/>
      <c r="D204"/>
      <c r="E204"/>
      <c r="F204"/>
      <c r="G204"/>
      <c r="H204"/>
      <c r="I204"/>
      <c r="J204"/>
      <c r="K204"/>
      <c r="L204"/>
      <c r="M204"/>
    </row>
    <row r="205" spans="3:13" x14ac:dyDescent="0.25">
      <c r="C205"/>
      <c r="D205"/>
      <c r="E205"/>
      <c r="F205"/>
      <c r="G205"/>
      <c r="H205"/>
      <c r="I205"/>
      <c r="J205"/>
      <c r="K205"/>
      <c r="L205"/>
      <c r="M205"/>
    </row>
    <row r="206" spans="3:13" x14ac:dyDescent="0.25">
      <c r="C206"/>
      <c r="D206"/>
      <c r="E206"/>
      <c r="F206"/>
      <c r="G206"/>
      <c r="H206"/>
      <c r="I206"/>
      <c r="J206"/>
      <c r="K206"/>
      <c r="L206"/>
      <c r="M206"/>
    </row>
    <row r="207" spans="3:13" x14ac:dyDescent="0.25">
      <c r="C207"/>
      <c r="D207"/>
      <c r="E207"/>
      <c r="F207"/>
      <c r="G207"/>
      <c r="H207"/>
      <c r="I207"/>
      <c r="J207"/>
      <c r="K207"/>
      <c r="L207"/>
      <c r="M207"/>
    </row>
    <row r="208" spans="3:13" x14ac:dyDescent="0.25">
      <c r="C208"/>
      <c r="D208"/>
      <c r="E208"/>
      <c r="F208"/>
      <c r="G208"/>
      <c r="H208"/>
      <c r="I208"/>
      <c r="J208"/>
      <c r="K208"/>
      <c r="L208"/>
      <c r="M208"/>
    </row>
    <row r="209" spans="3:13" x14ac:dyDescent="0.25">
      <c r="C209"/>
      <c r="D209"/>
      <c r="E209"/>
      <c r="F209"/>
      <c r="G209"/>
      <c r="H209"/>
      <c r="I209"/>
      <c r="J209"/>
      <c r="K209"/>
      <c r="L209"/>
      <c r="M209"/>
    </row>
    <row r="210" spans="3:13" x14ac:dyDescent="0.25">
      <c r="C210"/>
      <c r="D210"/>
      <c r="E210"/>
      <c r="F210"/>
      <c r="G210"/>
      <c r="H210"/>
      <c r="I210"/>
      <c r="J210"/>
      <c r="K210"/>
      <c r="L210"/>
      <c r="M210"/>
    </row>
    <row r="211" spans="3:13" x14ac:dyDescent="0.25">
      <c r="C211"/>
      <c r="D211"/>
      <c r="E211"/>
      <c r="F211"/>
      <c r="G211"/>
      <c r="H211"/>
      <c r="I211"/>
      <c r="J211"/>
      <c r="K211"/>
      <c r="L211"/>
      <c r="M211"/>
    </row>
    <row r="212" spans="3:13" x14ac:dyDescent="0.25">
      <c r="C212"/>
      <c r="D212"/>
      <c r="E212"/>
      <c r="F212"/>
      <c r="G212"/>
      <c r="H212"/>
      <c r="I212"/>
      <c r="J212"/>
      <c r="K212"/>
      <c r="L212"/>
      <c r="M212"/>
    </row>
    <row r="213" spans="3:13" x14ac:dyDescent="0.25">
      <c r="C213"/>
      <c r="D213"/>
      <c r="E213"/>
      <c r="F213"/>
      <c r="G213"/>
      <c r="H213"/>
      <c r="I213"/>
      <c r="J213"/>
      <c r="K213"/>
      <c r="L213"/>
      <c r="M213"/>
    </row>
    <row r="214" spans="3:13" x14ac:dyDescent="0.25">
      <c r="C214"/>
      <c r="D214"/>
      <c r="E214"/>
      <c r="F214"/>
      <c r="G214"/>
      <c r="H214"/>
      <c r="I214"/>
      <c r="J214"/>
      <c r="K214"/>
      <c r="L214"/>
      <c r="M214"/>
    </row>
    <row r="215" spans="3:13" x14ac:dyDescent="0.25">
      <c r="C215"/>
      <c r="D215"/>
      <c r="E215"/>
      <c r="F215"/>
      <c r="G215"/>
      <c r="H215"/>
      <c r="I215"/>
      <c r="J215"/>
      <c r="K215"/>
      <c r="L215"/>
      <c r="M215"/>
    </row>
    <row r="216" spans="3:13" x14ac:dyDescent="0.25">
      <c r="C216"/>
      <c r="D216"/>
      <c r="E216"/>
      <c r="F216"/>
      <c r="G216"/>
      <c r="H216"/>
      <c r="I216"/>
      <c r="J216"/>
      <c r="K216"/>
      <c r="L216"/>
      <c r="M216"/>
    </row>
    <row r="217" spans="3:13" x14ac:dyDescent="0.25">
      <c r="C217"/>
      <c r="D217"/>
      <c r="E217"/>
      <c r="F217"/>
      <c r="G217"/>
      <c r="H217"/>
      <c r="I217"/>
      <c r="J217"/>
      <c r="K217"/>
      <c r="L217"/>
      <c r="M217"/>
    </row>
    <row r="218" spans="3:13" x14ac:dyDescent="0.25">
      <c r="C218"/>
      <c r="D218"/>
      <c r="E218"/>
      <c r="F218"/>
      <c r="G218"/>
      <c r="H218"/>
      <c r="I218"/>
      <c r="J218"/>
      <c r="K218"/>
      <c r="L218"/>
      <c r="M218"/>
    </row>
    <row r="219" spans="3:13" x14ac:dyDescent="0.25">
      <c r="C219"/>
      <c r="D219"/>
      <c r="E219"/>
      <c r="F219"/>
      <c r="G219"/>
      <c r="H219"/>
      <c r="I219"/>
      <c r="J219"/>
      <c r="K219"/>
      <c r="L219"/>
      <c r="M219"/>
    </row>
    <row r="220" spans="3:13" x14ac:dyDescent="0.25">
      <c r="C220"/>
      <c r="D220"/>
      <c r="E220"/>
      <c r="F220"/>
      <c r="G220"/>
      <c r="H220"/>
      <c r="I220"/>
      <c r="J220"/>
      <c r="K220"/>
      <c r="L220"/>
      <c r="M220"/>
    </row>
    <row r="221" spans="3:13" x14ac:dyDescent="0.25">
      <c r="C221"/>
      <c r="D221"/>
      <c r="E221"/>
      <c r="F221"/>
      <c r="G221"/>
      <c r="H221"/>
      <c r="I221"/>
      <c r="J221"/>
      <c r="K221"/>
      <c r="L221"/>
      <c r="M221"/>
    </row>
    <row r="222" spans="3:13" x14ac:dyDescent="0.25">
      <c r="C222"/>
      <c r="D222"/>
      <c r="E222"/>
      <c r="F222"/>
      <c r="G222"/>
      <c r="H222"/>
      <c r="I222"/>
      <c r="J222"/>
      <c r="K222"/>
      <c r="L222"/>
      <c r="M222"/>
    </row>
    <row r="223" spans="3:13" x14ac:dyDescent="0.25">
      <c r="C223"/>
      <c r="D223"/>
      <c r="E223"/>
      <c r="F223"/>
      <c r="G223"/>
      <c r="H223"/>
      <c r="I223"/>
      <c r="J223"/>
      <c r="K223"/>
      <c r="L223"/>
      <c r="M223"/>
    </row>
    <row r="224" spans="3:13" x14ac:dyDescent="0.25">
      <c r="C224"/>
      <c r="D224"/>
      <c r="E224"/>
      <c r="F224"/>
      <c r="G224"/>
      <c r="H224"/>
      <c r="I224"/>
      <c r="J224"/>
      <c r="K224"/>
      <c r="L224"/>
      <c r="M224"/>
    </row>
    <row r="225" spans="3:13" x14ac:dyDescent="0.25">
      <c r="C225"/>
      <c r="D225"/>
      <c r="E225"/>
      <c r="F225"/>
      <c r="G225"/>
      <c r="H225"/>
      <c r="I225"/>
      <c r="J225"/>
      <c r="K225"/>
      <c r="L225"/>
      <c r="M225"/>
    </row>
    <row r="226" spans="3:13" x14ac:dyDescent="0.25">
      <c r="C226"/>
      <c r="D226"/>
      <c r="E226"/>
      <c r="F226"/>
      <c r="G226"/>
      <c r="H226"/>
      <c r="I226"/>
      <c r="J226"/>
      <c r="K226"/>
      <c r="L226"/>
      <c r="M226"/>
    </row>
    <row r="227" spans="3:13" x14ac:dyDescent="0.25">
      <c r="C227"/>
      <c r="D227"/>
      <c r="E227"/>
      <c r="F227"/>
      <c r="G227"/>
      <c r="H227"/>
      <c r="I227"/>
      <c r="J227"/>
      <c r="K227"/>
      <c r="L227"/>
      <c r="M227"/>
    </row>
    <row r="228" spans="3:13" x14ac:dyDescent="0.25">
      <c r="C228"/>
      <c r="D228"/>
      <c r="E228"/>
      <c r="F228"/>
      <c r="G228"/>
      <c r="H228"/>
      <c r="I228"/>
      <c r="J228"/>
      <c r="K228"/>
      <c r="L228"/>
      <c r="M228"/>
    </row>
    <row r="229" spans="3:13" x14ac:dyDescent="0.25">
      <c r="C229"/>
      <c r="D229"/>
      <c r="E229"/>
      <c r="F229"/>
      <c r="G229"/>
      <c r="H229"/>
      <c r="I229"/>
      <c r="J229"/>
      <c r="K229"/>
      <c r="L229"/>
      <c r="M229"/>
    </row>
    <row r="230" spans="3:13" x14ac:dyDescent="0.25">
      <c r="C230"/>
      <c r="D230"/>
      <c r="E230"/>
      <c r="F230"/>
      <c r="G230"/>
      <c r="H230"/>
      <c r="I230"/>
      <c r="J230"/>
      <c r="K230"/>
      <c r="L230"/>
      <c r="M230"/>
    </row>
    <row r="231" spans="3:13" x14ac:dyDescent="0.25">
      <c r="C231"/>
      <c r="D231"/>
      <c r="E231"/>
      <c r="F231"/>
      <c r="G231"/>
      <c r="H231"/>
      <c r="I231"/>
      <c r="J231"/>
      <c r="K231"/>
      <c r="L231"/>
      <c r="M231"/>
    </row>
    <row r="232" spans="3:13" x14ac:dyDescent="0.25">
      <c r="C232"/>
      <c r="D232"/>
      <c r="E232"/>
      <c r="F232"/>
      <c r="G232"/>
      <c r="H232"/>
      <c r="I232"/>
      <c r="J232"/>
      <c r="K232"/>
      <c r="L232"/>
      <c r="M232"/>
    </row>
    <row r="233" spans="3:13" x14ac:dyDescent="0.25">
      <c r="C233"/>
      <c r="D233"/>
      <c r="E233"/>
      <c r="F233"/>
      <c r="G233"/>
      <c r="H233"/>
      <c r="I233"/>
      <c r="J233"/>
      <c r="K233"/>
      <c r="L233"/>
      <c r="M233"/>
    </row>
    <row r="234" spans="3:13" x14ac:dyDescent="0.25">
      <c r="C234"/>
      <c r="D234"/>
      <c r="E234"/>
      <c r="F234"/>
      <c r="G234"/>
      <c r="H234"/>
      <c r="I234"/>
      <c r="J234"/>
      <c r="K234"/>
      <c r="L234"/>
      <c r="M234"/>
    </row>
    <row r="235" spans="3:13" x14ac:dyDescent="0.25">
      <c r="C235"/>
      <c r="D235"/>
      <c r="E235"/>
      <c r="F235"/>
      <c r="G235"/>
      <c r="H235"/>
      <c r="I235"/>
      <c r="J235"/>
      <c r="K235"/>
      <c r="L235"/>
      <c r="M235"/>
    </row>
    <row r="236" spans="3:13" x14ac:dyDescent="0.25">
      <c r="C236"/>
      <c r="D236"/>
      <c r="E236"/>
      <c r="F236"/>
      <c r="G236"/>
      <c r="H236"/>
      <c r="I236"/>
      <c r="J236"/>
      <c r="K236"/>
      <c r="L236"/>
      <c r="M236"/>
    </row>
    <row r="237" spans="3:13" x14ac:dyDescent="0.25">
      <c r="C237"/>
      <c r="D237"/>
      <c r="E237"/>
      <c r="F237"/>
      <c r="G237"/>
      <c r="H237"/>
      <c r="I237"/>
      <c r="J237"/>
      <c r="K237"/>
      <c r="L237"/>
      <c r="M237"/>
    </row>
    <row r="238" spans="3:13" x14ac:dyDescent="0.25">
      <c r="C238"/>
      <c r="D238"/>
      <c r="E238"/>
      <c r="F238"/>
      <c r="G238"/>
      <c r="H238"/>
      <c r="I238"/>
      <c r="J238"/>
      <c r="K238"/>
      <c r="L238"/>
      <c r="M238"/>
    </row>
    <row r="239" spans="3:13" x14ac:dyDescent="0.25">
      <c r="C239"/>
      <c r="D239"/>
      <c r="E239"/>
      <c r="F239"/>
      <c r="G239"/>
      <c r="H239"/>
      <c r="I239"/>
      <c r="J239"/>
      <c r="K239"/>
      <c r="L239"/>
      <c r="M239"/>
    </row>
    <row r="240" spans="3:13" x14ac:dyDescent="0.25">
      <c r="C240"/>
      <c r="D240"/>
      <c r="E240"/>
      <c r="F240"/>
      <c r="G240"/>
      <c r="H240"/>
      <c r="I240"/>
      <c r="J240"/>
      <c r="K240"/>
      <c r="L240"/>
      <c r="M240"/>
    </row>
    <row r="241" spans="3:13" x14ac:dyDescent="0.25">
      <c r="C241"/>
      <c r="D241"/>
      <c r="E241"/>
      <c r="F241"/>
      <c r="G241"/>
      <c r="H241"/>
      <c r="I241"/>
      <c r="J241"/>
      <c r="K241"/>
      <c r="L241"/>
      <c r="M241"/>
    </row>
    <row r="242" spans="3:13" x14ac:dyDescent="0.25">
      <c r="C242"/>
      <c r="D242"/>
      <c r="E242"/>
      <c r="F242"/>
      <c r="G242"/>
      <c r="H242"/>
      <c r="I242"/>
      <c r="J242"/>
      <c r="K242"/>
      <c r="L242"/>
      <c r="M242"/>
    </row>
    <row r="243" spans="3:13" x14ac:dyDescent="0.25">
      <c r="C243"/>
      <c r="D243"/>
      <c r="E243"/>
      <c r="F243"/>
      <c r="G243"/>
      <c r="H243"/>
      <c r="I243"/>
      <c r="J243"/>
      <c r="K243"/>
      <c r="L243"/>
      <c r="M243"/>
    </row>
    <row r="244" spans="3:13" x14ac:dyDescent="0.25">
      <c r="C244"/>
      <c r="D244"/>
      <c r="E244"/>
      <c r="F244"/>
      <c r="G244"/>
      <c r="H244"/>
      <c r="I244"/>
      <c r="J244"/>
      <c r="K244"/>
      <c r="L244"/>
      <c r="M244"/>
    </row>
    <row r="245" spans="3:13" x14ac:dyDescent="0.25">
      <c r="C245"/>
      <c r="D245"/>
      <c r="E245"/>
      <c r="F245"/>
      <c r="G245"/>
      <c r="H245"/>
      <c r="I245"/>
      <c r="J245"/>
      <c r="K245"/>
      <c r="L245"/>
      <c r="M245"/>
    </row>
    <row r="246" spans="3:13" x14ac:dyDescent="0.25">
      <c r="C246"/>
      <c r="D246"/>
      <c r="E246"/>
      <c r="F246"/>
      <c r="G246"/>
      <c r="H246"/>
      <c r="I246"/>
      <c r="J246"/>
      <c r="K246"/>
      <c r="L246"/>
      <c r="M246"/>
    </row>
    <row r="247" spans="3:13" x14ac:dyDescent="0.25">
      <c r="C247"/>
      <c r="D247"/>
      <c r="E247"/>
      <c r="F247"/>
      <c r="G247"/>
      <c r="H247"/>
      <c r="I247"/>
      <c r="J247"/>
      <c r="K247"/>
      <c r="L247"/>
      <c r="M247"/>
    </row>
    <row r="248" spans="3:13" x14ac:dyDescent="0.25">
      <c r="C248"/>
      <c r="D248"/>
      <c r="E248"/>
      <c r="F248"/>
      <c r="G248"/>
      <c r="H248"/>
      <c r="I248"/>
      <c r="J248"/>
      <c r="K248"/>
      <c r="L248"/>
      <c r="M248"/>
    </row>
    <row r="249" spans="3:13" x14ac:dyDescent="0.25">
      <c r="C249"/>
      <c r="D249"/>
      <c r="E249"/>
      <c r="F249"/>
      <c r="G249"/>
      <c r="H249"/>
      <c r="I249"/>
      <c r="J249"/>
      <c r="K249"/>
      <c r="L249"/>
      <c r="M249"/>
    </row>
    <row r="250" spans="3:13" x14ac:dyDescent="0.25">
      <c r="C250"/>
      <c r="D250"/>
      <c r="E250"/>
      <c r="F250"/>
      <c r="G250"/>
      <c r="H250"/>
      <c r="I250"/>
      <c r="J250"/>
      <c r="K250"/>
      <c r="L250"/>
      <c r="M250"/>
    </row>
    <row r="251" spans="3:13" x14ac:dyDescent="0.25">
      <c r="C251"/>
      <c r="D251"/>
      <c r="E251"/>
      <c r="F251"/>
      <c r="G251"/>
      <c r="H251"/>
      <c r="I251"/>
      <c r="J251"/>
      <c r="K251"/>
      <c r="L251"/>
      <c r="M251"/>
    </row>
    <row r="252" spans="3:13" x14ac:dyDescent="0.25">
      <c r="C252"/>
      <c r="D252"/>
      <c r="E252"/>
      <c r="F252"/>
      <c r="G252"/>
      <c r="H252"/>
      <c r="I252"/>
      <c r="J252"/>
      <c r="K252"/>
      <c r="L252"/>
      <c r="M252"/>
    </row>
    <row r="253" spans="3:13" x14ac:dyDescent="0.25">
      <c r="C253"/>
      <c r="D253"/>
      <c r="E253"/>
      <c r="F253"/>
      <c r="G253"/>
      <c r="H253"/>
      <c r="I253"/>
      <c r="J253"/>
      <c r="K253"/>
      <c r="L253"/>
      <c r="M253"/>
    </row>
    <row r="254" spans="3:13" x14ac:dyDescent="0.25">
      <c r="C254"/>
      <c r="D254"/>
      <c r="E254"/>
      <c r="F254"/>
      <c r="G254"/>
      <c r="H254"/>
      <c r="I254"/>
      <c r="J254"/>
      <c r="K254"/>
      <c r="L254"/>
      <c r="M254"/>
    </row>
    <row r="255" spans="3:13" x14ac:dyDescent="0.25">
      <c r="C255"/>
      <c r="D255"/>
      <c r="E255"/>
      <c r="F255"/>
      <c r="G255"/>
      <c r="H255"/>
      <c r="I255"/>
      <c r="J255"/>
      <c r="K255"/>
      <c r="L255"/>
      <c r="M255"/>
    </row>
    <row r="256" spans="3:13" x14ac:dyDescent="0.25">
      <c r="C256"/>
      <c r="D256"/>
      <c r="E256"/>
      <c r="F256"/>
      <c r="G256"/>
      <c r="H256"/>
      <c r="I256"/>
      <c r="J256"/>
      <c r="K256"/>
      <c r="L256"/>
      <c r="M256"/>
    </row>
    <row r="257" spans="3:13" x14ac:dyDescent="0.25">
      <c r="C257"/>
      <c r="D257"/>
      <c r="E257"/>
      <c r="F257"/>
      <c r="G257"/>
      <c r="H257"/>
      <c r="I257"/>
      <c r="J257"/>
      <c r="K257"/>
      <c r="L257"/>
      <c r="M257"/>
    </row>
    <row r="258" spans="3:13" x14ac:dyDescent="0.25">
      <c r="C258"/>
      <c r="D258"/>
      <c r="E258"/>
      <c r="F258"/>
      <c r="G258"/>
      <c r="H258"/>
      <c r="I258"/>
      <c r="J258"/>
      <c r="K258"/>
      <c r="L258"/>
      <c r="M258"/>
    </row>
  </sheetData>
  <pageMargins left="0.45" right="0.45" top="0.5" bottom="0.75" header="0.3" footer="0.3"/>
  <pageSetup paperSize="5" scale="78" orientation="landscape" verticalDpi="1200" r:id="rId2"/>
  <headerFooter>
    <oddFooter>&amp;LFUND &amp;A&amp;CPage &amp;P of &amp;N&amp;RPrinted: &amp;D at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zoomScaleNormal="100" workbookViewId="0">
      <selection activeCell="B72" sqref="A71:XFD72"/>
    </sheetView>
  </sheetViews>
  <sheetFormatPr defaultRowHeight="15" x14ac:dyDescent="0.25"/>
  <cols>
    <col min="1" max="1" width="68.7109375" bestFit="1" customWidth="1"/>
    <col min="2" max="2" width="18" bestFit="1" customWidth="1"/>
    <col min="3" max="10" width="16.140625" customWidth="1"/>
    <col min="11" max="11" width="11.7109375" bestFit="1" customWidth="1"/>
    <col min="12" max="13" width="10.7109375" bestFit="1" customWidth="1"/>
    <col min="14" max="15" width="11.42578125" bestFit="1" customWidth="1"/>
    <col min="16" max="17" width="10.140625" bestFit="1" customWidth="1"/>
    <col min="18" max="18" width="10.42578125" customWidth="1"/>
    <col min="19" max="19" width="9.7109375" bestFit="1" customWidth="1"/>
    <col min="20" max="21" width="14.140625" bestFit="1" customWidth="1"/>
    <col min="22" max="22" width="11.7109375" bestFit="1" customWidth="1"/>
    <col min="23" max="23" width="13.7109375" bestFit="1" customWidth="1"/>
    <col min="24" max="25" width="8.7109375" bestFit="1" customWidth="1"/>
    <col min="26" max="26" width="12.7109375" bestFit="1" customWidth="1"/>
    <col min="27" max="27" width="9.7109375" bestFit="1" customWidth="1"/>
    <col min="28" max="28" width="10.140625" bestFit="1" customWidth="1"/>
    <col min="29" max="29" width="13.7109375" bestFit="1" customWidth="1"/>
    <col min="30" max="30" width="8.7109375" bestFit="1" customWidth="1"/>
    <col min="31" max="31" width="12.5703125" bestFit="1" customWidth="1"/>
    <col min="32" max="32" width="10.140625" bestFit="1" customWidth="1"/>
    <col min="33" max="33" width="8.7109375" bestFit="1" customWidth="1"/>
    <col min="34" max="34" width="12.5703125" bestFit="1" customWidth="1"/>
    <col min="35" max="36" width="11.140625" bestFit="1" customWidth="1"/>
    <col min="37" max="37" width="10.42578125" bestFit="1" customWidth="1"/>
    <col min="38" max="38" width="11.140625" bestFit="1" customWidth="1"/>
    <col min="39" max="39" width="12.5703125" bestFit="1" customWidth="1"/>
    <col min="40" max="40" width="10.140625" bestFit="1" customWidth="1"/>
    <col min="41" max="41" width="11.140625" bestFit="1" customWidth="1"/>
    <col min="42" max="42" width="8.7109375" bestFit="1" customWidth="1"/>
    <col min="43" max="43" width="11.140625" bestFit="1" customWidth="1"/>
    <col min="44" max="44" width="14.140625" bestFit="1" customWidth="1"/>
    <col min="45" max="45" width="44.28515625" bestFit="1" customWidth="1"/>
    <col min="46" max="46" width="38.7109375" bestFit="1" customWidth="1"/>
    <col min="47" max="47" width="34.28515625" bestFit="1" customWidth="1"/>
    <col min="48" max="48" width="47.7109375" bestFit="1" customWidth="1"/>
    <col min="49" max="49" width="42.140625" bestFit="1" customWidth="1"/>
    <col min="50" max="50" width="34.7109375" bestFit="1" customWidth="1"/>
    <col min="51" max="51" width="33.140625" bestFit="1" customWidth="1"/>
    <col min="52" max="52" width="44.140625" bestFit="1" customWidth="1"/>
    <col min="53" max="53" width="39" bestFit="1" customWidth="1"/>
    <col min="54" max="54" width="36" bestFit="1" customWidth="1"/>
    <col min="55" max="55" width="48.7109375" bestFit="1" customWidth="1"/>
    <col min="56" max="56" width="35.42578125" bestFit="1" customWidth="1"/>
    <col min="57" max="57" width="52.5703125" bestFit="1" customWidth="1"/>
    <col min="58" max="58" width="42.28515625" bestFit="1" customWidth="1"/>
    <col min="59" max="59" width="48.140625" bestFit="1" customWidth="1"/>
    <col min="60" max="60" width="54.7109375" bestFit="1" customWidth="1"/>
    <col min="61" max="61" width="36.5703125" bestFit="1" customWidth="1"/>
    <col min="62" max="62" width="45.28515625" bestFit="1" customWidth="1"/>
    <col min="63" max="63" width="49.7109375" bestFit="1" customWidth="1"/>
    <col min="64" max="64" width="27.85546875" bestFit="1" customWidth="1"/>
    <col min="65" max="65" width="38.28515625" bestFit="1" customWidth="1"/>
    <col min="66" max="66" width="29.140625" bestFit="1" customWidth="1"/>
    <col min="67" max="67" width="35.28515625" bestFit="1" customWidth="1"/>
    <col min="68" max="68" width="40.7109375" bestFit="1" customWidth="1"/>
    <col min="69" max="69" width="39.28515625" bestFit="1" customWidth="1"/>
    <col min="70" max="70" width="39.7109375" bestFit="1" customWidth="1"/>
    <col min="71" max="71" width="43.42578125" bestFit="1" customWidth="1"/>
    <col min="72" max="72" width="30.5703125" bestFit="1" customWidth="1"/>
    <col min="73" max="73" width="48.28515625" bestFit="1" customWidth="1"/>
    <col min="74" max="74" width="44" bestFit="1" customWidth="1"/>
    <col min="75" max="75" width="29.5703125" bestFit="1" customWidth="1"/>
    <col min="76" max="76" width="43.140625" bestFit="1" customWidth="1"/>
    <col min="77" max="77" width="51.28515625" bestFit="1" customWidth="1"/>
    <col min="78" max="78" width="48.28515625" bestFit="1" customWidth="1"/>
    <col min="79" max="79" width="35.140625" bestFit="1" customWidth="1"/>
    <col min="80" max="80" width="42" bestFit="1" customWidth="1"/>
    <col min="81" max="81" width="45.5703125" bestFit="1" customWidth="1"/>
    <col min="82" max="82" width="49.42578125" bestFit="1" customWidth="1"/>
    <col min="83" max="83" width="42" bestFit="1" customWidth="1"/>
    <col min="84" max="84" width="40.42578125" bestFit="1" customWidth="1"/>
    <col min="85" max="85" width="43.7109375" bestFit="1" customWidth="1"/>
    <col min="86" max="86" width="40.5703125" bestFit="1" customWidth="1"/>
    <col min="87" max="87" width="39.28515625" bestFit="1" customWidth="1"/>
    <col min="88" max="88" width="46.85546875" bestFit="1" customWidth="1"/>
    <col min="89" max="89" width="41.28515625" bestFit="1" customWidth="1"/>
    <col min="90" max="90" width="37.5703125" bestFit="1" customWidth="1"/>
    <col min="91" max="91" width="42.5703125" bestFit="1" customWidth="1"/>
    <col min="92" max="92" width="39.140625" bestFit="1" customWidth="1"/>
    <col min="93" max="93" width="44.140625" bestFit="1" customWidth="1"/>
    <col min="94" max="94" width="50" bestFit="1" customWidth="1"/>
    <col min="95" max="95" width="52.140625" bestFit="1" customWidth="1"/>
    <col min="96" max="96" width="54.28515625" bestFit="1" customWidth="1"/>
    <col min="97" max="97" width="53.28515625" bestFit="1" customWidth="1"/>
    <col min="98" max="98" width="36.28515625" bestFit="1" customWidth="1"/>
    <col min="99" max="99" width="52.7109375" bestFit="1" customWidth="1"/>
    <col min="100" max="100" width="52.28515625" bestFit="1" customWidth="1"/>
    <col min="101" max="101" width="50.7109375" bestFit="1" customWidth="1"/>
    <col min="102" max="102" width="51.85546875" bestFit="1" customWidth="1"/>
    <col min="103" max="103" width="49.140625" bestFit="1" customWidth="1"/>
    <col min="104" max="104" width="41.28515625" bestFit="1" customWidth="1"/>
    <col min="105" max="105" width="48.7109375" bestFit="1" customWidth="1"/>
    <col min="106" max="106" width="50.7109375" bestFit="1" customWidth="1"/>
    <col min="107" max="107" width="44" bestFit="1" customWidth="1"/>
    <col min="108" max="109" width="42.28515625" bestFit="1" customWidth="1"/>
    <col min="110" max="110" width="62.28515625" bestFit="1" customWidth="1"/>
    <col min="111" max="111" width="33.7109375" bestFit="1" customWidth="1"/>
    <col min="112" max="112" width="28.28515625" bestFit="1" customWidth="1"/>
    <col min="113" max="113" width="42.5703125" bestFit="1" customWidth="1"/>
    <col min="114" max="114" width="50.85546875" bestFit="1" customWidth="1"/>
    <col min="115" max="115" width="53.5703125" bestFit="1" customWidth="1"/>
    <col min="116" max="116" width="46.140625" bestFit="1" customWidth="1"/>
    <col min="117" max="117" width="53.7109375" bestFit="1" customWidth="1"/>
    <col min="118" max="118" width="49" bestFit="1" customWidth="1"/>
    <col min="119" max="119" width="36.140625" bestFit="1" customWidth="1"/>
    <col min="120" max="120" width="37.85546875" bestFit="1" customWidth="1"/>
    <col min="121" max="121" width="39.140625" bestFit="1" customWidth="1"/>
    <col min="122" max="122" width="37.28515625" bestFit="1" customWidth="1"/>
    <col min="123" max="123" width="59" bestFit="1" customWidth="1"/>
    <col min="124" max="124" width="27.28515625" bestFit="1" customWidth="1"/>
    <col min="125" max="125" width="42.42578125" bestFit="1" customWidth="1"/>
    <col min="126" max="126" width="42.7109375" bestFit="1" customWidth="1"/>
    <col min="127" max="127" width="52.28515625" bestFit="1" customWidth="1"/>
    <col min="128" max="128" width="37.42578125" bestFit="1" customWidth="1"/>
    <col min="129" max="129" width="39.5703125" bestFit="1" customWidth="1"/>
    <col min="130" max="130" width="36.5703125" bestFit="1" customWidth="1"/>
    <col min="131" max="131" width="14.140625" bestFit="1" customWidth="1"/>
  </cols>
  <sheetData>
    <row r="1" spans="1:11" ht="45" x14ac:dyDescent="0.25">
      <c r="A1" s="3" t="s">
        <v>1</v>
      </c>
      <c r="B1" s="1" t="s" vm="12">
        <v>566</v>
      </c>
      <c r="D1" s="6"/>
    </row>
    <row r="2" spans="1:11" x14ac:dyDescent="0.25">
      <c r="A2" s="3" t="s">
        <v>2</v>
      </c>
      <c r="B2" t="s" vm="1">
        <v>3</v>
      </c>
      <c r="D2" s="6"/>
    </row>
    <row r="3" spans="1:11" x14ac:dyDescent="0.25">
      <c r="A3" s="3" t="s">
        <v>4</v>
      </c>
      <c r="B3" t="s" vm="2">
        <v>5</v>
      </c>
    </row>
    <row r="4" spans="1:11" x14ac:dyDescent="0.25">
      <c r="A4" s="3" t="s">
        <v>6</v>
      </c>
      <c r="B4" t="s" vm="3">
        <v>7</v>
      </c>
    </row>
    <row r="6" spans="1:11" x14ac:dyDescent="0.25">
      <c r="A6" s="3" t="s">
        <v>8</v>
      </c>
      <c r="B6" s="4" t="s">
        <v>742</v>
      </c>
      <c r="C6" s="5"/>
      <c r="D6" s="5"/>
      <c r="E6" s="5"/>
      <c r="F6" s="5"/>
      <c r="G6" s="5"/>
      <c r="H6" s="5"/>
      <c r="I6" s="5"/>
      <c r="J6" s="5"/>
      <c r="K6" s="5"/>
    </row>
    <row r="7" spans="1:11" ht="31.5" customHeight="1" x14ac:dyDescent="0.25">
      <c r="A7" s="3" t="s">
        <v>205</v>
      </c>
      <c r="B7" s="24" t="s">
        <v>17</v>
      </c>
      <c r="C7" s="24" t="s">
        <v>16</v>
      </c>
      <c r="D7" s="24" t="s">
        <v>15</v>
      </c>
      <c r="E7" s="24" t="s">
        <v>14</v>
      </c>
      <c r="F7" s="24" t="s">
        <v>13</v>
      </c>
      <c r="G7" s="24" t="s">
        <v>12</v>
      </c>
      <c r="H7" s="24" t="s">
        <v>11</v>
      </c>
      <c r="I7" s="24" t="s">
        <v>10</v>
      </c>
      <c r="J7" s="24" t="s">
        <v>0</v>
      </c>
      <c r="K7" s="24" t="s">
        <v>9</v>
      </c>
    </row>
    <row r="8" spans="1:11" x14ac:dyDescent="0.25">
      <c r="A8" s="2" t="s">
        <v>303</v>
      </c>
      <c r="B8" s="31">
        <v>15723</v>
      </c>
      <c r="C8" s="31">
        <v>85000</v>
      </c>
      <c r="D8" s="31">
        <v>55154.9</v>
      </c>
      <c r="E8" s="31">
        <v>5239.8900000000003</v>
      </c>
      <c r="F8" s="31">
        <v>89980.81</v>
      </c>
      <c r="G8" s="31">
        <v>3628.74</v>
      </c>
      <c r="H8" s="32"/>
      <c r="I8" s="32"/>
      <c r="J8" s="31">
        <v>0</v>
      </c>
      <c r="K8" s="31">
        <v>254727.34</v>
      </c>
    </row>
    <row r="9" spans="1:11" x14ac:dyDescent="0.25">
      <c r="A9" s="30" t="s">
        <v>758</v>
      </c>
      <c r="B9" s="53">
        <v>15723</v>
      </c>
      <c r="C9" s="51">
        <v>85000</v>
      </c>
      <c r="D9" s="51">
        <v>55154.9</v>
      </c>
      <c r="E9" s="51">
        <v>5239.8900000000003</v>
      </c>
      <c r="F9" s="51">
        <v>89980.81</v>
      </c>
      <c r="G9" s="51">
        <v>3628.74</v>
      </c>
      <c r="H9" s="50"/>
      <c r="I9" s="50"/>
      <c r="J9" s="51">
        <v>0</v>
      </c>
      <c r="K9" s="52">
        <v>254727.34</v>
      </c>
    </row>
    <row r="10" spans="1:11" x14ac:dyDescent="0.25">
      <c r="A10" s="2" t="s">
        <v>540</v>
      </c>
      <c r="B10" s="31">
        <v>0</v>
      </c>
      <c r="C10" s="31">
        <v>48759.69999999999</v>
      </c>
      <c r="D10" s="31">
        <v>87834</v>
      </c>
      <c r="E10" s="31">
        <v>243508.23999999996</v>
      </c>
      <c r="F10" s="31">
        <v>236337.27</v>
      </c>
      <c r="G10" s="31">
        <v>90149.590000000011</v>
      </c>
      <c r="H10" s="31">
        <v>78439.12</v>
      </c>
      <c r="I10" s="31">
        <v>31555.56</v>
      </c>
      <c r="J10" s="31">
        <v>0</v>
      </c>
      <c r="K10" s="31">
        <v>816583.48</v>
      </c>
    </row>
    <row r="11" spans="1:11" x14ac:dyDescent="0.25">
      <c r="A11" s="30" t="s">
        <v>749</v>
      </c>
      <c r="B11" s="53">
        <v>0</v>
      </c>
      <c r="C11" s="51">
        <v>48759.69999999999</v>
      </c>
      <c r="D11" s="51">
        <v>87834</v>
      </c>
      <c r="E11" s="51">
        <v>243508.23999999996</v>
      </c>
      <c r="F11" s="51">
        <v>236337.27</v>
      </c>
      <c r="G11" s="51">
        <v>90149.590000000011</v>
      </c>
      <c r="H11" s="51">
        <v>78439.12</v>
      </c>
      <c r="I11" s="51">
        <v>31555.56</v>
      </c>
      <c r="J11" s="51">
        <v>0</v>
      </c>
      <c r="K11" s="52">
        <v>816583.48</v>
      </c>
    </row>
    <row r="12" spans="1:11" x14ac:dyDescent="0.25">
      <c r="A12" s="2" t="s">
        <v>541</v>
      </c>
      <c r="B12" s="32"/>
      <c r="C12" s="31">
        <v>7131.5</v>
      </c>
      <c r="D12" s="31">
        <v>6216.75</v>
      </c>
      <c r="E12" s="31">
        <v>76651.75</v>
      </c>
      <c r="F12" s="31">
        <v>11959</v>
      </c>
      <c r="G12" s="31">
        <v>42772.52</v>
      </c>
      <c r="H12" s="31">
        <v>24601</v>
      </c>
      <c r="I12" s="31">
        <v>0</v>
      </c>
      <c r="J12" s="32"/>
      <c r="K12" s="31">
        <v>169332.52</v>
      </c>
    </row>
    <row r="13" spans="1:11" x14ac:dyDescent="0.25">
      <c r="A13" s="30" t="s">
        <v>749</v>
      </c>
      <c r="B13" s="49"/>
      <c r="C13" s="51">
        <v>7131.5</v>
      </c>
      <c r="D13" s="51">
        <v>2701.8</v>
      </c>
      <c r="E13" s="51">
        <v>55166.7</v>
      </c>
      <c r="F13" s="51">
        <v>11959</v>
      </c>
      <c r="G13" s="51">
        <v>42772.52</v>
      </c>
      <c r="H13" s="51">
        <v>24601</v>
      </c>
      <c r="I13" s="51">
        <v>0</v>
      </c>
      <c r="J13" s="50"/>
      <c r="K13" s="52">
        <v>144332.51999999999</v>
      </c>
    </row>
    <row r="14" spans="1:11" x14ac:dyDescent="0.25">
      <c r="A14" s="30" t="s">
        <v>1056</v>
      </c>
      <c r="B14" s="49"/>
      <c r="C14" s="50"/>
      <c r="D14" s="51">
        <v>3514.95</v>
      </c>
      <c r="E14" s="51">
        <v>21485.05</v>
      </c>
      <c r="F14" s="50"/>
      <c r="G14" s="50"/>
      <c r="H14" s="50"/>
      <c r="I14" s="50"/>
      <c r="J14" s="50"/>
      <c r="K14" s="52">
        <v>25000</v>
      </c>
    </row>
    <row r="15" spans="1:11" x14ac:dyDescent="0.25">
      <c r="A15" s="2" t="s">
        <v>304</v>
      </c>
      <c r="B15" s="31">
        <v>5064.8</v>
      </c>
      <c r="C15" s="31">
        <v>18414.2</v>
      </c>
      <c r="D15" s="31">
        <v>33619.800000000003</v>
      </c>
      <c r="E15" s="31">
        <v>201208.66000000003</v>
      </c>
      <c r="F15" s="31">
        <v>193973.4800000001</v>
      </c>
      <c r="G15" s="31">
        <v>145608.56000000003</v>
      </c>
      <c r="H15" s="31">
        <v>206259.37</v>
      </c>
      <c r="I15" s="31">
        <v>114665.96</v>
      </c>
      <c r="J15" s="31">
        <v>96826.44</v>
      </c>
      <c r="K15" s="31">
        <v>1015641.2700000003</v>
      </c>
    </row>
    <row r="16" spans="1:11" hidden="1" x14ac:dyDescent="0.25">
      <c r="A16" s="30" t="s">
        <v>749</v>
      </c>
      <c r="B16" s="49"/>
      <c r="C16" s="50"/>
      <c r="D16" s="51">
        <v>0</v>
      </c>
      <c r="E16" s="51">
        <v>97983.660000000018</v>
      </c>
      <c r="F16" s="51">
        <v>190923.4800000001</v>
      </c>
      <c r="G16" s="51">
        <v>124669.56000000001</v>
      </c>
      <c r="H16" s="51">
        <v>173709.37</v>
      </c>
      <c r="I16" s="51">
        <v>103390.97</v>
      </c>
      <c r="J16" s="51">
        <v>28322.75</v>
      </c>
      <c r="K16" s="52">
        <v>718999.79000000015</v>
      </c>
    </row>
    <row r="17" spans="1:11" hidden="1" x14ac:dyDescent="0.25">
      <c r="A17" s="30" t="s">
        <v>1006</v>
      </c>
      <c r="B17" s="49"/>
      <c r="C17" s="50"/>
      <c r="D17" s="50"/>
      <c r="E17" s="51">
        <v>100000</v>
      </c>
      <c r="F17" s="50"/>
      <c r="G17" s="50"/>
      <c r="H17" s="50"/>
      <c r="I17" s="51">
        <v>0</v>
      </c>
      <c r="J17" s="51">
        <v>8000</v>
      </c>
      <c r="K17" s="52">
        <v>108000</v>
      </c>
    </row>
    <row r="18" spans="1:11" x14ac:dyDescent="0.25">
      <c r="A18" s="30" t="s">
        <v>1057</v>
      </c>
      <c r="B18" s="53">
        <v>5064.8</v>
      </c>
      <c r="C18" s="51">
        <v>9414.2000000000007</v>
      </c>
      <c r="D18" s="51">
        <v>33619.800000000003</v>
      </c>
      <c r="E18" s="51">
        <v>3225</v>
      </c>
      <c r="F18" s="51">
        <v>3050</v>
      </c>
      <c r="G18" s="51">
        <v>20939.000000000004</v>
      </c>
      <c r="H18" s="51">
        <v>32550.000000000004</v>
      </c>
      <c r="I18" s="51">
        <v>11274.99</v>
      </c>
      <c r="J18" s="51">
        <v>60503.69</v>
      </c>
      <c r="K18" s="52">
        <v>179641.48</v>
      </c>
    </row>
    <row r="19" spans="1:11" x14ac:dyDescent="0.25">
      <c r="A19" s="30" t="s">
        <v>1055</v>
      </c>
      <c r="B19" s="53">
        <v>0</v>
      </c>
      <c r="C19" s="51">
        <v>9000</v>
      </c>
      <c r="D19" s="50"/>
      <c r="E19" s="50"/>
      <c r="F19" s="50"/>
      <c r="G19" s="50"/>
      <c r="H19" s="50"/>
      <c r="I19" s="50"/>
      <c r="J19" s="50"/>
      <c r="K19" s="52">
        <v>9000</v>
      </c>
    </row>
    <row r="20" spans="1:11" x14ac:dyDescent="0.25">
      <c r="A20" s="2" t="s">
        <v>542</v>
      </c>
      <c r="B20" s="31">
        <v>0</v>
      </c>
      <c r="C20" s="31">
        <v>800</v>
      </c>
      <c r="D20" s="32"/>
      <c r="E20" s="32"/>
      <c r="F20" s="32"/>
      <c r="G20" s="32"/>
      <c r="H20" s="32"/>
      <c r="I20" s="32"/>
      <c r="J20" s="32"/>
      <c r="K20" s="31">
        <v>800</v>
      </c>
    </row>
    <row r="21" spans="1:11" x14ac:dyDescent="0.25">
      <c r="A21" s="30" t="s">
        <v>964</v>
      </c>
      <c r="B21" s="53">
        <v>0</v>
      </c>
      <c r="C21" s="51">
        <v>800</v>
      </c>
      <c r="D21" s="50"/>
      <c r="E21" s="50"/>
      <c r="F21" s="50"/>
      <c r="G21" s="50"/>
      <c r="H21" s="50"/>
      <c r="I21" s="50"/>
      <c r="J21" s="50"/>
      <c r="K21" s="52">
        <v>800</v>
      </c>
    </row>
    <row r="22" spans="1:11" x14ac:dyDescent="0.25">
      <c r="A22" s="2" t="s">
        <v>543</v>
      </c>
      <c r="B22" s="32"/>
      <c r="C22" s="31">
        <v>11500</v>
      </c>
      <c r="D22" s="32"/>
      <c r="E22" s="32"/>
      <c r="F22" s="31">
        <v>9429.1099999999969</v>
      </c>
      <c r="G22" s="31">
        <v>5800</v>
      </c>
      <c r="H22" s="31">
        <v>4950</v>
      </c>
      <c r="I22" s="32"/>
      <c r="J22" s="32"/>
      <c r="K22" s="31">
        <v>31679.109999999997</v>
      </c>
    </row>
    <row r="23" spans="1:11" x14ac:dyDescent="0.25">
      <c r="A23" s="30" t="s">
        <v>749</v>
      </c>
      <c r="B23" s="49"/>
      <c r="C23" s="50"/>
      <c r="D23" s="50"/>
      <c r="E23" s="50"/>
      <c r="F23" s="51">
        <v>9429.1099999999969</v>
      </c>
      <c r="G23" s="51">
        <v>5800</v>
      </c>
      <c r="H23" s="51">
        <v>4950</v>
      </c>
      <c r="I23" s="50"/>
      <c r="J23" s="50"/>
      <c r="K23" s="52">
        <v>20179.109999999997</v>
      </c>
    </row>
    <row r="24" spans="1:11" x14ac:dyDescent="0.25">
      <c r="A24" s="30" t="s">
        <v>1006</v>
      </c>
      <c r="B24" s="49"/>
      <c r="C24" s="51">
        <v>11500</v>
      </c>
      <c r="D24" s="50"/>
      <c r="E24" s="50"/>
      <c r="F24" s="50"/>
      <c r="G24" s="50"/>
      <c r="H24" s="50"/>
      <c r="I24" s="50"/>
      <c r="J24" s="50"/>
      <c r="K24" s="52">
        <v>11500</v>
      </c>
    </row>
    <row r="25" spans="1:11" x14ac:dyDescent="0.25">
      <c r="A25" s="2" t="s">
        <v>544</v>
      </c>
      <c r="B25" s="32"/>
      <c r="C25" s="31">
        <v>57341.49</v>
      </c>
      <c r="D25" s="31">
        <v>17658.509999999998</v>
      </c>
      <c r="E25" s="32"/>
      <c r="F25" s="32"/>
      <c r="G25" s="32"/>
      <c r="H25" s="32"/>
      <c r="I25" s="32"/>
      <c r="J25" s="32"/>
      <c r="K25" s="31">
        <v>75000</v>
      </c>
    </row>
    <row r="26" spans="1:11" x14ac:dyDescent="0.25">
      <c r="A26" s="30" t="s">
        <v>749</v>
      </c>
      <c r="B26" s="49"/>
      <c r="C26" s="51">
        <v>57341.49</v>
      </c>
      <c r="D26" s="51">
        <v>17658.509999999998</v>
      </c>
      <c r="E26" s="50"/>
      <c r="F26" s="50"/>
      <c r="G26" s="50"/>
      <c r="H26" s="50"/>
      <c r="I26" s="50"/>
      <c r="J26" s="50"/>
      <c r="K26" s="52">
        <v>75000</v>
      </c>
    </row>
    <row r="27" spans="1:11" x14ac:dyDescent="0.25">
      <c r="A27" s="2" t="s">
        <v>545</v>
      </c>
      <c r="B27" s="32"/>
      <c r="C27" s="32"/>
      <c r="D27" s="31">
        <v>296</v>
      </c>
      <c r="E27" s="32"/>
      <c r="F27" s="32"/>
      <c r="G27" s="32"/>
      <c r="H27" s="32"/>
      <c r="I27" s="32"/>
      <c r="J27" s="32"/>
      <c r="K27" s="31">
        <v>296</v>
      </c>
    </row>
    <row r="28" spans="1:11" x14ac:dyDescent="0.25">
      <c r="A28" s="30" t="s">
        <v>758</v>
      </c>
      <c r="B28" s="49"/>
      <c r="C28" s="50"/>
      <c r="D28" s="51">
        <v>296</v>
      </c>
      <c r="E28" s="50"/>
      <c r="F28" s="50"/>
      <c r="G28" s="50"/>
      <c r="H28" s="50"/>
      <c r="I28" s="50"/>
      <c r="J28" s="50"/>
      <c r="K28" s="52">
        <v>296</v>
      </c>
    </row>
    <row r="29" spans="1:11" x14ac:dyDescent="0.25">
      <c r="A29" s="2" t="s">
        <v>546</v>
      </c>
      <c r="B29" s="31">
        <v>4140</v>
      </c>
      <c r="C29" s="31">
        <v>13521.51</v>
      </c>
      <c r="D29" s="31">
        <v>24823.489999999998</v>
      </c>
      <c r="E29" s="32"/>
      <c r="F29" s="32"/>
      <c r="G29" s="32"/>
      <c r="H29" s="32"/>
      <c r="I29" s="31">
        <v>19915.88</v>
      </c>
      <c r="J29" s="32"/>
      <c r="K29" s="31">
        <v>62400.88</v>
      </c>
    </row>
    <row r="30" spans="1:11" x14ac:dyDescent="0.25">
      <c r="A30" s="30" t="s">
        <v>758</v>
      </c>
      <c r="B30" s="53">
        <v>4140</v>
      </c>
      <c r="C30" s="51">
        <v>13521.51</v>
      </c>
      <c r="D30" s="51">
        <v>21823.489999999998</v>
      </c>
      <c r="E30" s="50"/>
      <c r="F30" s="50"/>
      <c r="G30" s="50"/>
      <c r="H30" s="50"/>
      <c r="I30" s="51">
        <v>19915.88</v>
      </c>
      <c r="J30" s="50"/>
      <c r="K30" s="52">
        <v>59400.88</v>
      </c>
    </row>
    <row r="31" spans="1:11" x14ac:dyDescent="0.25">
      <c r="A31" s="30" t="s">
        <v>1006</v>
      </c>
      <c r="B31" s="49"/>
      <c r="C31" s="50"/>
      <c r="D31" s="51">
        <v>3000</v>
      </c>
      <c r="E31" s="50"/>
      <c r="F31" s="50"/>
      <c r="G31" s="50"/>
      <c r="H31" s="50"/>
      <c r="I31" s="50"/>
      <c r="J31" s="50"/>
      <c r="K31" s="52">
        <v>3000</v>
      </c>
    </row>
    <row r="32" spans="1:11" x14ac:dyDescent="0.25">
      <c r="A32" s="2" t="s">
        <v>547</v>
      </c>
      <c r="B32" s="32"/>
      <c r="C32" s="32"/>
      <c r="D32" s="32"/>
      <c r="E32" s="31">
        <v>24899.5</v>
      </c>
      <c r="F32" s="31">
        <v>234128.44</v>
      </c>
      <c r="G32" s="31">
        <v>8922.27</v>
      </c>
      <c r="H32" s="31">
        <v>6823.58</v>
      </c>
      <c r="I32" s="31">
        <v>0</v>
      </c>
      <c r="J32" s="32"/>
      <c r="K32" s="31">
        <v>274773.78999999998</v>
      </c>
    </row>
    <row r="33" spans="1:11" x14ac:dyDescent="0.25">
      <c r="A33" s="30" t="s">
        <v>749</v>
      </c>
      <c r="B33" s="49"/>
      <c r="C33" s="50"/>
      <c r="D33" s="50"/>
      <c r="E33" s="51">
        <v>24899.5</v>
      </c>
      <c r="F33" s="51">
        <v>234128.44</v>
      </c>
      <c r="G33" s="51">
        <v>8922.27</v>
      </c>
      <c r="H33" s="51">
        <v>6823.58</v>
      </c>
      <c r="I33" s="51">
        <v>0</v>
      </c>
      <c r="J33" s="50"/>
      <c r="K33" s="52">
        <v>274773.78999999998</v>
      </c>
    </row>
    <row r="34" spans="1:11" x14ac:dyDescent="0.25">
      <c r="A34" s="2" t="s">
        <v>548</v>
      </c>
      <c r="B34" s="31">
        <v>234258.06</v>
      </c>
      <c r="C34" s="31">
        <v>76147.899999999994</v>
      </c>
      <c r="D34" s="31">
        <v>7.89</v>
      </c>
      <c r="E34" s="32"/>
      <c r="F34" s="32"/>
      <c r="G34" s="32"/>
      <c r="H34" s="32"/>
      <c r="I34" s="32"/>
      <c r="J34" s="32"/>
      <c r="K34" s="31">
        <v>310413.84999999998</v>
      </c>
    </row>
    <row r="35" spans="1:11" x14ac:dyDescent="0.25">
      <c r="A35" s="30" t="s">
        <v>749</v>
      </c>
      <c r="B35" s="53">
        <v>234258.06</v>
      </c>
      <c r="C35" s="51">
        <v>76147.899999999994</v>
      </c>
      <c r="D35" s="51">
        <v>7.89</v>
      </c>
      <c r="E35" s="50"/>
      <c r="F35" s="50"/>
      <c r="G35" s="50"/>
      <c r="H35" s="50"/>
      <c r="I35" s="50"/>
      <c r="J35" s="50"/>
      <c r="K35" s="52">
        <v>310413.84999999998</v>
      </c>
    </row>
    <row r="36" spans="1:11" x14ac:dyDescent="0.25">
      <c r="A36" s="2" t="s">
        <v>549</v>
      </c>
      <c r="B36" s="32"/>
      <c r="C36" s="31">
        <v>2494.63</v>
      </c>
      <c r="D36" s="32"/>
      <c r="E36" s="32"/>
      <c r="F36" s="32"/>
      <c r="G36" s="32"/>
      <c r="H36" s="32"/>
      <c r="I36" s="31">
        <v>0</v>
      </c>
      <c r="J36" s="32"/>
      <c r="K36" s="31">
        <v>2494.63</v>
      </c>
    </row>
    <row r="37" spans="1:11" x14ac:dyDescent="0.25">
      <c r="A37" s="30" t="s">
        <v>749</v>
      </c>
      <c r="B37" s="49"/>
      <c r="C37" s="51">
        <v>2494.63</v>
      </c>
      <c r="D37" s="50"/>
      <c r="E37" s="50"/>
      <c r="F37" s="50"/>
      <c r="G37" s="50"/>
      <c r="H37" s="50"/>
      <c r="I37" s="51">
        <v>0</v>
      </c>
      <c r="J37" s="50"/>
      <c r="K37" s="52">
        <v>2494.63</v>
      </c>
    </row>
    <row r="38" spans="1:11" x14ac:dyDescent="0.25">
      <c r="A38" s="2" t="s">
        <v>550</v>
      </c>
      <c r="B38" s="32"/>
      <c r="C38" s="31">
        <v>7794.5</v>
      </c>
      <c r="D38" s="31">
        <v>7205.5</v>
      </c>
      <c r="E38" s="32"/>
      <c r="F38" s="32"/>
      <c r="G38" s="32"/>
      <c r="H38" s="32"/>
      <c r="I38" s="32"/>
      <c r="J38" s="32"/>
      <c r="K38" s="31">
        <v>15000</v>
      </c>
    </row>
    <row r="39" spans="1:11" x14ac:dyDescent="0.25">
      <c r="A39" s="30" t="s">
        <v>749</v>
      </c>
      <c r="B39" s="49"/>
      <c r="C39" s="51">
        <v>7794.5</v>
      </c>
      <c r="D39" s="51">
        <v>7205.5</v>
      </c>
      <c r="E39" s="50"/>
      <c r="F39" s="50"/>
      <c r="G39" s="50"/>
      <c r="H39" s="50"/>
      <c r="I39" s="50"/>
      <c r="J39" s="50"/>
      <c r="K39" s="52">
        <v>15000</v>
      </c>
    </row>
    <row r="40" spans="1:11" x14ac:dyDescent="0.25">
      <c r="A40" s="2" t="s">
        <v>551</v>
      </c>
      <c r="B40" s="32"/>
      <c r="C40" s="32"/>
      <c r="D40" s="31">
        <v>2500</v>
      </c>
      <c r="E40" s="31">
        <v>0</v>
      </c>
      <c r="F40" s="31">
        <v>47500</v>
      </c>
      <c r="G40" s="32"/>
      <c r="H40" s="32"/>
      <c r="I40" s="32"/>
      <c r="J40" s="32"/>
      <c r="K40" s="31">
        <v>50000</v>
      </c>
    </row>
    <row r="41" spans="1:11" x14ac:dyDescent="0.25">
      <c r="A41" s="30" t="s">
        <v>776</v>
      </c>
      <c r="B41" s="49"/>
      <c r="C41" s="50"/>
      <c r="D41" s="51">
        <v>2500</v>
      </c>
      <c r="E41" s="51">
        <v>0</v>
      </c>
      <c r="F41" s="51">
        <v>47500</v>
      </c>
      <c r="G41" s="50"/>
      <c r="H41" s="50"/>
      <c r="I41" s="50"/>
      <c r="J41" s="50"/>
      <c r="K41" s="52">
        <v>50000</v>
      </c>
    </row>
    <row r="42" spans="1:11" x14ac:dyDescent="0.25">
      <c r="A42" s="2" t="s">
        <v>552</v>
      </c>
      <c r="B42" s="32"/>
      <c r="C42" s="32"/>
      <c r="D42" s="32"/>
      <c r="E42" s="32"/>
      <c r="F42" s="31">
        <v>0</v>
      </c>
      <c r="G42" s="32"/>
      <c r="H42" s="31">
        <v>10703</v>
      </c>
      <c r="I42" s="31">
        <v>0</v>
      </c>
      <c r="J42" s="31">
        <v>3300</v>
      </c>
      <c r="K42" s="31">
        <v>14003</v>
      </c>
    </row>
    <row r="43" spans="1:11" x14ac:dyDescent="0.25">
      <c r="A43" s="30" t="s">
        <v>749</v>
      </c>
      <c r="B43" s="49"/>
      <c r="C43" s="50"/>
      <c r="D43" s="50"/>
      <c r="E43" s="50"/>
      <c r="F43" s="51">
        <v>0</v>
      </c>
      <c r="G43" s="50"/>
      <c r="H43" s="51">
        <v>10703</v>
      </c>
      <c r="I43" s="51">
        <v>0</v>
      </c>
      <c r="J43" s="51">
        <v>3300</v>
      </c>
      <c r="K43" s="52">
        <v>14003</v>
      </c>
    </row>
    <row r="44" spans="1:11" x14ac:dyDescent="0.25">
      <c r="A44" s="2" t="s">
        <v>553</v>
      </c>
      <c r="B44" s="32"/>
      <c r="C44" s="32"/>
      <c r="D44" s="32"/>
      <c r="E44" s="31">
        <v>67546.149999999994</v>
      </c>
      <c r="F44" s="31">
        <v>111509.01000000001</v>
      </c>
      <c r="G44" s="31">
        <v>73308.84</v>
      </c>
      <c r="H44" s="31">
        <v>63088.369999999995</v>
      </c>
      <c r="I44" s="31">
        <v>191030.08000000002</v>
      </c>
      <c r="J44" s="31">
        <v>750</v>
      </c>
      <c r="K44" s="31">
        <v>507232.45</v>
      </c>
    </row>
    <row r="45" spans="1:11" x14ac:dyDescent="0.25">
      <c r="A45" s="30" t="s">
        <v>749</v>
      </c>
      <c r="B45" s="49"/>
      <c r="C45" s="50"/>
      <c r="D45" s="50"/>
      <c r="E45" s="51">
        <v>67546.149999999994</v>
      </c>
      <c r="F45" s="51">
        <v>111509.01000000001</v>
      </c>
      <c r="G45" s="51">
        <v>36051.839999999997</v>
      </c>
      <c r="H45" s="51">
        <v>62345.369999999995</v>
      </c>
      <c r="I45" s="51">
        <v>191030.08000000002</v>
      </c>
      <c r="J45" s="51">
        <v>750</v>
      </c>
      <c r="K45" s="52">
        <v>469232.45</v>
      </c>
    </row>
    <row r="46" spans="1:11" x14ac:dyDescent="0.25">
      <c r="A46" s="30" t="s">
        <v>848</v>
      </c>
      <c r="B46" s="49"/>
      <c r="C46" s="50"/>
      <c r="D46" s="50"/>
      <c r="E46" s="50"/>
      <c r="F46" s="50"/>
      <c r="G46" s="51">
        <v>37257</v>
      </c>
      <c r="H46" s="51">
        <v>743</v>
      </c>
      <c r="I46" s="50"/>
      <c r="J46" s="50"/>
      <c r="K46" s="52">
        <v>38000</v>
      </c>
    </row>
    <row r="47" spans="1:11" x14ac:dyDescent="0.25">
      <c r="A47" s="2" t="s">
        <v>554</v>
      </c>
      <c r="B47" s="32"/>
      <c r="C47" s="32"/>
      <c r="D47" s="31">
        <v>431.5</v>
      </c>
      <c r="E47" s="32"/>
      <c r="F47" s="32"/>
      <c r="G47" s="32"/>
      <c r="H47" s="32"/>
      <c r="I47" s="32"/>
      <c r="J47" s="32"/>
      <c r="K47" s="31">
        <v>431.5</v>
      </c>
    </row>
    <row r="48" spans="1:11" x14ac:dyDescent="0.25">
      <c r="A48" s="30" t="s">
        <v>749</v>
      </c>
      <c r="B48" s="49"/>
      <c r="C48" s="50"/>
      <c r="D48" s="51">
        <v>431.5</v>
      </c>
      <c r="E48" s="50"/>
      <c r="F48" s="50"/>
      <c r="G48" s="50"/>
      <c r="H48" s="50"/>
      <c r="I48" s="50"/>
      <c r="J48" s="50"/>
      <c r="K48" s="52">
        <v>431.5</v>
      </c>
    </row>
    <row r="49" spans="1:11" x14ac:dyDescent="0.25">
      <c r="A49" s="2" t="s">
        <v>555</v>
      </c>
      <c r="B49" s="31">
        <v>6397.49</v>
      </c>
      <c r="C49" s="31">
        <v>14220.369999999999</v>
      </c>
      <c r="D49" s="31">
        <v>0</v>
      </c>
      <c r="E49" s="32"/>
      <c r="F49" s="32"/>
      <c r="G49" s="32"/>
      <c r="H49" s="32"/>
      <c r="I49" s="32"/>
      <c r="J49" s="32"/>
      <c r="K49" s="31">
        <v>20617.86</v>
      </c>
    </row>
    <row r="50" spans="1:11" x14ac:dyDescent="0.25">
      <c r="A50" s="30" t="s">
        <v>1006</v>
      </c>
      <c r="B50" s="49"/>
      <c r="C50" s="51">
        <v>7500</v>
      </c>
      <c r="D50" s="50"/>
      <c r="E50" s="50"/>
      <c r="F50" s="50"/>
      <c r="G50" s="50"/>
      <c r="H50" s="50"/>
      <c r="I50" s="50"/>
      <c r="J50" s="50"/>
      <c r="K50" s="52">
        <v>7500</v>
      </c>
    </row>
    <row r="51" spans="1:11" x14ac:dyDescent="0.25">
      <c r="A51" s="30" t="s">
        <v>1058</v>
      </c>
      <c r="B51" s="53">
        <v>118.74</v>
      </c>
      <c r="C51" s="51">
        <v>6720.37</v>
      </c>
      <c r="D51" s="51">
        <v>0</v>
      </c>
      <c r="E51" s="50"/>
      <c r="F51" s="50"/>
      <c r="G51" s="50"/>
      <c r="H51" s="50"/>
      <c r="I51" s="50"/>
      <c r="J51" s="50"/>
      <c r="K51" s="52">
        <v>6839.11</v>
      </c>
    </row>
    <row r="52" spans="1:11" x14ac:dyDescent="0.25">
      <c r="A52" s="30" t="s">
        <v>1059</v>
      </c>
      <c r="B52" s="53">
        <v>6278.75</v>
      </c>
      <c r="C52" s="51">
        <v>0</v>
      </c>
      <c r="D52" s="50"/>
      <c r="E52" s="50"/>
      <c r="F52" s="50"/>
      <c r="G52" s="50"/>
      <c r="H52" s="50"/>
      <c r="I52" s="50"/>
      <c r="J52" s="50"/>
      <c r="K52" s="52">
        <v>6278.75</v>
      </c>
    </row>
    <row r="53" spans="1:11" x14ac:dyDescent="0.25">
      <c r="A53" s="2" t="s">
        <v>556</v>
      </c>
      <c r="B53" s="32"/>
      <c r="C53" s="32"/>
      <c r="D53" s="32"/>
      <c r="E53" s="31">
        <v>10000</v>
      </c>
      <c r="F53" s="31">
        <v>65000</v>
      </c>
      <c r="G53" s="31">
        <v>0</v>
      </c>
      <c r="H53" s="32"/>
      <c r="I53" s="32"/>
      <c r="J53" s="32"/>
      <c r="K53" s="31">
        <v>75000</v>
      </c>
    </row>
    <row r="54" spans="1:11" x14ac:dyDescent="0.25">
      <c r="A54" s="30" t="s">
        <v>749</v>
      </c>
      <c r="B54" s="49"/>
      <c r="C54" s="50"/>
      <c r="D54" s="50"/>
      <c r="E54" s="51">
        <v>10000</v>
      </c>
      <c r="F54" s="51">
        <v>65000</v>
      </c>
      <c r="G54" s="51">
        <v>0</v>
      </c>
      <c r="H54" s="50"/>
      <c r="I54" s="50"/>
      <c r="J54" s="50"/>
      <c r="K54" s="52">
        <v>75000</v>
      </c>
    </row>
    <row r="55" spans="1:11" x14ac:dyDescent="0.25">
      <c r="A55" s="2" t="s">
        <v>557</v>
      </c>
      <c r="B55" s="32"/>
      <c r="C55" s="32"/>
      <c r="D55" s="32"/>
      <c r="E55" s="31">
        <v>324</v>
      </c>
      <c r="F55" s="31">
        <v>124398.54000000001</v>
      </c>
      <c r="G55" s="31">
        <v>767.12</v>
      </c>
      <c r="H55" s="31">
        <v>39510</v>
      </c>
      <c r="I55" s="31">
        <v>33640.619999999995</v>
      </c>
      <c r="J55" s="31">
        <v>980</v>
      </c>
      <c r="K55" s="31">
        <v>199620.28</v>
      </c>
    </row>
    <row r="56" spans="1:11" x14ac:dyDescent="0.25">
      <c r="A56" s="30" t="s">
        <v>749</v>
      </c>
      <c r="B56" s="49"/>
      <c r="C56" s="50"/>
      <c r="D56" s="50"/>
      <c r="E56" s="51">
        <v>324</v>
      </c>
      <c r="F56" s="51">
        <v>124398.54000000001</v>
      </c>
      <c r="G56" s="51">
        <v>767.12</v>
      </c>
      <c r="H56" s="51">
        <v>39510</v>
      </c>
      <c r="I56" s="51">
        <v>33640.619999999995</v>
      </c>
      <c r="J56" s="51">
        <v>980</v>
      </c>
      <c r="K56" s="52">
        <v>199620.28</v>
      </c>
    </row>
    <row r="57" spans="1:11" hidden="1" x14ac:dyDescent="0.25">
      <c r="A57" s="2" t="s">
        <v>558</v>
      </c>
      <c r="B57" s="31">
        <v>65.099999999999994</v>
      </c>
      <c r="C57" s="31">
        <v>4306.5400000000009</v>
      </c>
      <c r="D57" s="32"/>
      <c r="E57" s="32"/>
      <c r="F57" s="31">
        <v>20250</v>
      </c>
      <c r="G57" s="31">
        <v>22555</v>
      </c>
      <c r="H57" s="31">
        <v>8133</v>
      </c>
      <c r="I57" s="31">
        <v>0</v>
      </c>
      <c r="J57" s="31">
        <v>0</v>
      </c>
      <c r="K57" s="31">
        <v>55309.64</v>
      </c>
    </row>
    <row r="58" spans="1:11" x14ac:dyDescent="0.25">
      <c r="A58" s="30" t="s">
        <v>1060</v>
      </c>
      <c r="B58" s="53">
        <v>65.099999999999994</v>
      </c>
      <c r="C58" s="51">
        <v>4306.5400000000009</v>
      </c>
      <c r="D58" s="50"/>
      <c r="E58" s="50"/>
      <c r="F58" s="51">
        <v>20250</v>
      </c>
      <c r="G58" s="51">
        <v>22555</v>
      </c>
      <c r="H58" s="51">
        <v>8133</v>
      </c>
      <c r="I58" s="51">
        <v>0</v>
      </c>
      <c r="J58" s="51">
        <v>0</v>
      </c>
      <c r="K58" s="52">
        <v>55309.64</v>
      </c>
    </row>
    <row r="59" spans="1:11" x14ac:dyDescent="0.25">
      <c r="A59" s="2" t="s">
        <v>559</v>
      </c>
      <c r="B59" s="31">
        <v>0</v>
      </c>
      <c r="C59" s="31">
        <v>0</v>
      </c>
      <c r="D59" s="31">
        <v>10934.62</v>
      </c>
      <c r="E59" s="32"/>
      <c r="F59" s="32"/>
      <c r="G59" s="32"/>
      <c r="H59" s="32"/>
      <c r="I59" s="32"/>
      <c r="J59" s="32"/>
      <c r="K59" s="31">
        <v>10934.62</v>
      </c>
    </row>
    <row r="60" spans="1:11" x14ac:dyDescent="0.25">
      <c r="A60" s="30" t="s">
        <v>1006</v>
      </c>
      <c r="B60" s="53">
        <v>0</v>
      </c>
      <c r="C60" s="51">
        <v>0</v>
      </c>
      <c r="D60" s="51">
        <v>10934.62</v>
      </c>
      <c r="E60" s="50"/>
      <c r="F60" s="50"/>
      <c r="G60" s="50"/>
      <c r="H60" s="50"/>
      <c r="I60" s="50"/>
      <c r="J60" s="50"/>
      <c r="K60" s="52">
        <v>10934.62</v>
      </c>
    </row>
    <row r="61" spans="1:11" x14ac:dyDescent="0.25">
      <c r="A61" s="2" t="s">
        <v>560</v>
      </c>
      <c r="B61" s="32"/>
      <c r="C61" s="31">
        <v>847.78</v>
      </c>
      <c r="D61" s="32"/>
      <c r="E61" s="32"/>
      <c r="F61" s="32"/>
      <c r="G61" s="32"/>
      <c r="H61" s="32"/>
      <c r="I61" s="32"/>
      <c r="J61" s="32"/>
      <c r="K61" s="31">
        <v>847.78</v>
      </c>
    </row>
    <row r="62" spans="1:11" x14ac:dyDescent="0.25">
      <c r="A62" s="30" t="s">
        <v>1061</v>
      </c>
      <c r="B62" s="49"/>
      <c r="C62" s="51">
        <v>847.78</v>
      </c>
      <c r="D62" s="50"/>
      <c r="E62" s="50"/>
      <c r="F62" s="50"/>
      <c r="G62" s="50"/>
      <c r="H62" s="50"/>
      <c r="I62" s="50"/>
      <c r="J62" s="50"/>
      <c r="K62" s="52">
        <v>847.78</v>
      </c>
    </row>
    <row r="63" spans="1:11" x14ac:dyDescent="0.25">
      <c r="A63" s="2" t="s">
        <v>561</v>
      </c>
      <c r="B63" s="31">
        <v>11998.98</v>
      </c>
      <c r="C63" s="32"/>
      <c r="D63" s="32"/>
      <c r="E63" s="32"/>
      <c r="F63" s="32"/>
      <c r="G63" s="32"/>
      <c r="H63" s="32"/>
      <c r="I63" s="32"/>
      <c r="J63" s="32"/>
      <c r="K63" s="31">
        <v>11998.98</v>
      </c>
    </row>
    <row r="64" spans="1:11" x14ac:dyDescent="0.25">
      <c r="A64" s="30" t="s">
        <v>1062</v>
      </c>
      <c r="B64" s="53">
        <v>11998.98</v>
      </c>
      <c r="C64" s="50"/>
      <c r="D64" s="50"/>
      <c r="E64" s="50"/>
      <c r="F64" s="50"/>
      <c r="G64" s="50"/>
      <c r="H64" s="50"/>
      <c r="I64" s="50"/>
      <c r="J64" s="50"/>
      <c r="K64" s="52">
        <v>11998.98</v>
      </c>
    </row>
    <row r="65" spans="1:11" x14ac:dyDescent="0.25">
      <c r="A65" s="2" t="s">
        <v>562</v>
      </c>
      <c r="B65" s="31">
        <v>6894.01</v>
      </c>
      <c r="C65" s="32"/>
      <c r="D65" s="32"/>
      <c r="E65" s="32"/>
      <c r="F65" s="32"/>
      <c r="G65" s="31">
        <v>1111.83</v>
      </c>
      <c r="H65" s="32"/>
      <c r="I65" s="32"/>
      <c r="J65" s="32"/>
      <c r="K65" s="31">
        <v>8005.84</v>
      </c>
    </row>
    <row r="66" spans="1:11" x14ac:dyDescent="0.25">
      <c r="A66" s="30" t="s">
        <v>1062</v>
      </c>
      <c r="B66" s="53">
        <v>6894.01</v>
      </c>
      <c r="C66" s="50"/>
      <c r="D66" s="50"/>
      <c r="E66" s="50"/>
      <c r="F66" s="50"/>
      <c r="G66" s="51">
        <v>1111.83</v>
      </c>
      <c r="H66" s="50"/>
      <c r="I66" s="50"/>
      <c r="J66" s="50"/>
      <c r="K66" s="52">
        <v>8005.84</v>
      </c>
    </row>
    <row r="67" spans="1:11" x14ac:dyDescent="0.25">
      <c r="A67" s="2" t="s">
        <v>563</v>
      </c>
      <c r="B67" s="32"/>
      <c r="C67" s="32"/>
      <c r="D67" s="31">
        <v>2620</v>
      </c>
      <c r="E67" s="31">
        <v>0</v>
      </c>
      <c r="F67" s="32"/>
      <c r="G67" s="32"/>
      <c r="H67" s="32"/>
      <c r="I67" s="32"/>
      <c r="J67" s="32"/>
      <c r="K67" s="31">
        <v>2620</v>
      </c>
    </row>
    <row r="68" spans="1:11" x14ac:dyDescent="0.25">
      <c r="A68" s="30" t="s">
        <v>1063</v>
      </c>
      <c r="B68" s="49"/>
      <c r="C68" s="50"/>
      <c r="D68" s="51">
        <v>2620</v>
      </c>
      <c r="E68" s="51">
        <v>0</v>
      </c>
      <c r="F68" s="50"/>
      <c r="G68" s="50"/>
      <c r="H68" s="50"/>
      <c r="I68" s="50"/>
      <c r="J68" s="50"/>
      <c r="K68" s="52">
        <v>2620</v>
      </c>
    </row>
    <row r="69" spans="1:11" x14ac:dyDescent="0.25">
      <c r="A69" s="2" t="s">
        <v>564</v>
      </c>
      <c r="B69" s="32"/>
      <c r="C69" s="32"/>
      <c r="D69" s="31">
        <v>20000</v>
      </c>
      <c r="E69" s="32"/>
      <c r="F69" s="32"/>
      <c r="G69" s="32"/>
      <c r="H69" s="32"/>
      <c r="I69" s="32"/>
      <c r="J69" s="32"/>
      <c r="K69" s="31">
        <v>20000</v>
      </c>
    </row>
    <row r="70" spans="1:11" x14ac:dyDescent="0.25">
      <c r="A70" s="30" t="s">
        <v>1029</v>
      </c>
      <c r="B70" s="49"/>
      <c r="C70" s="50"/>
      <c r="D70" s="51">
        <v>20000</v>
      </c>
      <c r="E70" s="50"/>
      <c r="F70" s="50"/>
      <c r="G70" s="50"/>
      <c r="H70" s="50"/>
      <c r="I70" s="50"/>
      <c r="J70" s="50"/>
      <c r="K70" s="52">
        <v>20000</v>
      </c>
    </row>
    <row r="71" spans="1:11" hidden="1" x14ac:dyDescent="0.25">
      <c r="A71" s="2" t="s">
        <v>565</v>
      </c>
      <c r="B71" s="32"/>
      <c r="C71" s="32"/>
      <c r="D71" s="32"/>
      <c r="E71" s="32"/>
      <c r="F71" s="32"/>
      <c r="G71" s="32"/>
      <c r="H71" s="32"/>
      <c r="I71" s="31">
        <v>5.6843418860808015E-14</v>
      </c>
      <c r="J71" s="32"/>
      <c r="K71" s="31">
        <v>5.6843418860808015E-14</v>
      </c>
    </row>
    <row r="72" spans="1:11" hidden="1" x14ac:dyDescent="0.25">
      <c r="A72" s="30" t="s">
        <v>749</v>
      </c>
      <c r="B72" s="49"/>
      <c r="C72" s="50"/>
      <c r="D72" s="50"/>
      <c r="E72" s="50"/>
      <c r="F72" s="50"/>
      <c r="G72" s="50"/>
      <c r="H72" s="50"/>
      <c r="I72" s="51">
        <v>5.6843418860808015E-14</v>
      </c>
      <c r="J72" s="50"/>
      <c r="K72" s="52">
        <v>5.6843418860808015E-14</v>
      </c>
    </row>
    <row r="73" spans="1:11" x14ac:dyDescent="0.25">
      <c r="A73" s="2" t="s">
        <v>9</v>
      </c>
      <c r="B73" s="53">
        <v>284541.43999999994</v>
      </c>
      <c r="C73" s="51">
        <v>348280.12</v>
      </c>
      <c r="D73" s="51">
        <v>269302.96000000002</v>
      </c>
      <c r="E73" s="51">
        <v>629378.19000000006</v>
      </c>
      <c r="F73" s="51">
        <v>1144465.6600000001</v>
      </c>
      <c r="G73" s="51">
        <v>394624.47000000003</v>
      </c>
      <c r="H73" s="51">
        <v>442507.44</v>
      </c>
      <c r="I73" s="51">
        <v>390808.1</v>
      </c>
      <c r="J73" s="51">
        <v>101856.44</v>
      </c>
      <c r="K73" s="52">
        <v>4005764.82</v>
      </c>
    </row>
  </sheetData>
  <pageMargins left="0.45" right="0.45" top="0.5" bottom="0.75" header="0.3" footer="0.3"/>
  <pageSetup paperSize="5" scale="73" fitToHeight="0" orientation="landscape" verticalDpi="1200" r:id="rId2"/>
  <headerFooter>
    <oddFooter>&amp;LFUND &amp;A&amp;CPage &amp;P of &amp;N&amp;RPrinted: &amp;D at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8"/>
  <sheetViews>
    <sheetView zoomScaleNormal="100" workbookViewId="0">
      <selection activeCell="M38" sqref="C1:M38"/>
    </sheetView>
  </sheetViews>
  <sheetFormatPr defaultRowHeight="15" x14ac:dyDescent="0.25"/>
  <cols>
    <col min="1" max="1" width="29" style="11" customWidth="1"/>
    <col min="2" max="2" width="1.140625" style="11" customWidth="1"/>
    <col min="3" max="3" width="28" style="11" customWidth="1"/>
    <col min="4" max="13" width="16.140625" style="11" customWidth="1"/>
    <col min="14" max="15" width="10.7109375" style="11" bestFit="1" customWidth="1"/>
    <col min="16" max="17" width="11.42578125" style="11" bestFit="1" customWidth="1"/>
    <col min="18" max="19" width="10.140625" style="11" bestFit="1" customWidth="1"/>
    <col min="20" max="20" width="10.42578125" style="11" customWidth="1"/>
    <col min="21" max="21" width="9.7109375" style="11" bestFit="1" customWidth="1"/>
    <col min="22" max="23" width="14.140625" style="11" bestFit="1" customWidth="1"/>
    <col min="24" max="24" width="11.7109375" style="11" bestFit="1" customWidth="1"/>
    <col min="25" max="25" width="13.7109375" style="11" bestFit="1" customWidth="1"/>
    <col min="26" max="27" width="8.7109375" style="11" bestFit="1" customWidth="1"/>
    <col min="28" max="28" width="12.7109375" style="11" bestFit="1" customWidth="1"/>
    <col min="29" max="29" width="9.7109375" style="11" bestFit="1" customWidth="1"/>
    <col min="30" max="30" width="10.140625" style="11" bestFit="1" customWidth="1"/>
    <col min="31" max="31" width="13.7109375" style="11" bestFit="1" customWidth="1"/>
    <col min="32" max="32" width="8.7109375" style="11" bestFit="1" customWidth="1"/>
    <col min="33" max="33" width="12.5703125" style="11" bestFit="1" customWidth="1"/>
    <col min="34" max="34" width="10.140625" style="11" bestFit="1" customWidth="1"/>
    <col min="35" max="35" width="8.7109375" style="11" bestFit="1" customWidth="1"/>
    <col min="36" max="36" width="12.5703125" style="11" bestFit="1" customWidth="1"/>
    <col min="37" max="38" width="11.140625" style="11" bestFit="1" customWidth="1"/>
    <col min="39" max="39" width="10.42578125" style="11" bestFit="1" customWidth="1"/>
    <col min="40" max="40" width="11.140625" style="11" bestFit="1" customWidth="1"/>
    <col min="41" max="41" width="12.5703125" style="11" bestFit="1" customWidth="1"/>
    <col min="42" max="42" width="10.140625" style="11" bestFit="1" customWidth="1"/>
    <col min="43" max="43" width="11.140625" style="11" bestFit="1" customWidth="1"/>
    <col min="44" max="44" width="8.7109375" style="11" bestFit="1" customWidth="1"/>
    <col min="45" max="45" width="11.140625" style="11" bestFit="1" customWidth="1"/>
    <col min="46" max="46" width="14.140625" style="11" bestFit="1" customWidth="1"/>
    <col min="47" max="47" width="44.28515625" style="11" bestFit="1" customWidth="1"/>
    <col min="48" max="48" width="38.7109375" style="11" bestFit="1" customWidth="1"/>
    <col min="49" max="49" width="34.28515625" style="11" bestFit="1" customWidth="1"/>
    <col min="50" max="50" width="47.7109375" style="11" bestFit="1" customWidth="1"/>
    <col min="51" max="51" width="42.140625" style="11" bestFit="1" customWidth="1"/>
    <col min="52" max="52" width="34.7109375" style="11" bestFit="1" customWidth="1"/>
    <col min="53" max="53" width="33.140625" style="11" bestFit="1" customWidth="1"/>
    <col min="54" max="54" width="44.140625" style="11" bestFit="1" customWidth="1"/>
    <col min="55" max="55" width="39" style="11" bestFit="1" customWidth="1"/>
    <col min="56" max="56" width="36" style="11" bestFit="1" customWidth="1"/>
    <col min="57" max="57" width="48.7109375" style="11" bestFit="1" customWidth="1"/>
    <col min="58" max="58" width="35.42578125" style="11" bestFit="1" customWidth="1"/>
    <col min="59" max="59" width="52.5703125" style="11" bestFit="1" customWidth="1"/>
    <col min="60" max="60" width="42.28515625" style="11" bestFit="1" customWidth="1"/>
    <col min="61" max="61" width="48.140625" style="11" bestFit="1" customWidth="1"/>
    <col min="62" max="62" width="54.7109375" style="11" bestFit="1" customWidth="1"/>
    <col min="63" max="63" width="36.5703125" style="11" bestFit="1" customWidth="1"/>
    <col min="64" max="64" width="45.28515625" style="11" bestFit="1" customWidth="1"/>
    <col min="65" max="65" width="49.7109375" style="11" bestFit="1" customWidth="1"/>
    <col min="66" max="66" width="27.85546875" style="11" bestFit="1" customWidth="1"/>
    <col min="67" max="67" width="38.28515625" style="11" bestFit="1" customWidth="1"/>
    <col min="68" max="68" width="29.140625" style="11" bestFit="1" customWidth="1"/>
    <col min="69" max="69" width="35.28515625" style="11" bestFit="1" customWidth="1"/>
    <col min="70" max="70" width="40.7109375" style="11" bestFit="1" customWidth="1"/>
    <col min="71" max="71" width="39.28515625" style="11" bestFit="1" customWidth="1"/>
    <col min="72" max="72" width="39.7109375" style="11" bestFit="1" customWidth="1"/>
    <col min="73" max="73" width="43.42578125" style="11" bestFit="1" customWidth="1"/>
    <col min="74" max="74" width="30.5703125" style="11" bestFit="1" customWidth="1"/>
    <col min="75" max="75" width="48.28515625" style="11" bestFit="1" customWidth="1"/>
    <col min="76" max="76" width="44" style="11" bestFit="1" customWidth="1"/>
    <col min="77" max="77" width="29.5703125" style="11" bestFit="1" customWidth="1"/>
    <col min="78" max="78" width="43.140625" style="11" bestFit="1" customWidth="1"/>
    <col min="79" max="79" width="51.28515625" style="11" bestFit="1" customWidth="1"/>
    <col min="80" max="80" width="48.28515625" style="11" bestFit="1" customWidth="1"/>
    <col min="81" max="81" width="35.140625" style="11" bestFit="1" customWidth="1"/>
    <col min="82" max="82" width="42" style="11" bestFit="1" customWidth="1"/>
    <col min="83" max="83" width="45.5703125" style="11" bestFit="1" customWidth="1"/>
    <col min="84" max="84" width="49.42578125" style="11" bestFit="1" customWidth="1"/>
    <col min="85" max="85" width="42" style="11" bestFit="1" customWidth="1"/>
    <col min="86" max="86" width="40.42578125" style="11" bestFit="1" customWidth="1"/>
    <col min="87" max="87" width="43.7109375" style="11" bestFit="1" customWidth="1"/>
    <col min="88" max="88" width="40.5703125" style="11" bestFit="1" customWidth="1"/>
    <col min="89" max="89" width="39.28515625" style="11" bestFit="1" customWidth="1"/>
    <col min="90" max="90" width="46.85546875" style="11" bestFit="1" customWidth="1"/>
    <col min="91" max="91" width="41.28515625" style="11" bestFit="1" customWidth="1"/>
    <col min="92" max="92" width="37.5703125" style="11" bestFit="1" customWidth="1"/>
    <col min="93" max="93" width="42.5703125" style="11" bestFit="1" customWidth="1"/>
    <col min="94" max="94" width="39.140625" style="11" bestFit="1" customWidth="1"/>
    <col min="95" max="95" width="44.140625" style="11" bestFit="1" customWidth="1"/>
    <col min="96" max="96" width="50" style="11" bestFit="1" customWidth="1"/>
    <col min="97" max="97" width="52.140625" style="11" bestFit="1" customWidth="1"/>
    <col min="98" max="98" width="54.28515625" style="11" bestFit="1" customWidth="1"/>
    <col min="99" max="99" width="53.28515625" style="11" bestFit="1" customWidth="1"/>
    <col min="100" max="100" width="36.28515625" style="11" bestFit="1" customWidth="1"/>
    <col min="101" max="101" width="52.7109375" style="11" bestFit="1" customWidth="1"/>
    <col min="102" max="102" width="52.28515625" style="11" bestFit="1" customWidth="1"/>
    <col min="103" max="103" width="50.7109375" style="11" bestFit="1" customWidth="1"/>
    <col min="104" max="104" width="51.85546875" style="11" bestFit="1" customWidth="1"/>
    <col min="105" max="105" width="49.140625" style="11" bestFit="1" customWidth="1"/>
    <col min="106" max="106" width="41.28515625" style="11" bestFit="1" customWidth="1"/>
    <col min="107" max="107" width="48.7109375" style="11" bestFit="1" customWidth="1"/>
    <col min="108" max="108" width="50.7109375" style="11" bestFit="1" customWidth="1"/>
    <col min="109" max="109" width="44" style="11" bestFit="1" customWidth="1"/>
    <col min="110" max="111" width="42.28515625" style="11" bestFit="1" customWidth="1"/>
    <col min="112" max="112" width="62.28515625" style="11" bestFit="1" customWidth="1"/>
    <col min="113" max="113" width="33.7109375" style="11" bestFit="1" customWidth="1"/>
    <col min="114" max="114" width="28.28515625" style="11" bestFit="1" customWidth="1"/>
    <col min="115" max="115" width="42.5703125" style="11" bestFit="1" customWidth="1"/>
    <col min="116" max="116" width="50.85546875" style="11" bestFit="1" customWidth="1"/>
    <col min="117" max="117" width="53.5703125" style="11" bestFit="1" customWidth="1"/>
    <col min="118" max="118" width="46.140625" style="11" bestFit="1" customWidth="1"/>
    <col min="119" max="119" width="53.7109375" style="11" bestFit="1" customWidth="1"/>
    <col min="120" max="120" width="49" style="11" bestFit="1" customWidth="1"/>
    <col min="121" max="121" width="36.140625" style="11" bestFit="1" customWidth="1"/>
    <col min="122" max="122" width="37.85546875" style="11" bestFit="1" customWidth="1"/>
    <col min="123" max="123" width="39.140625" style="11" bestFit="1" customWidth="1"/>
    <col min="124" max="124" width="37.28515625" style="11" bestFit="1" customWidth="1"/>
    <col min="125" max="125" width="59" style="11" bestFit="1" customWidth="1"/>
    <col min="126" max="126" width="27.28515625" style="11" bestFit="1" customWidth="1"/>
    <col min="127" max="127" width="42.42578125" style="11" bestFit="1" customWidth="1"/>
    <col min="128" max="128" width="42.7109375" style="11" bestFit="1" customWidth="1"/>
    <col min="129" max="129" width="52.28515625" style="11" bestFit="1" customWidth="1"/>
    <col min="130" max="130" width="37.42578125" style="11" bestFit="1" customWidth="1"/>
    <col min="131" max="131" width="39.5703125" style="11" bestFit="1" customWidth="1"/>
    <col min="132" max="132" width="36.5703125" style="11" bestFit="1" customWidth="1"/>
    <col min="133" max="133" width="14.140625" style="11" bestFit="1" customWidth="1"/>
    <col min="134" max="16384" width="9.140625" style="11"/>
  </cols>
  <sheetData>
    <row r="1" spans="1:13" x14ac:dyDescent="0.25">
      <c r="A1" s="6" t="s">
        <v>1190</v>
      </c>
      <c r="C1" s="6" t="s">
        <v>1190</v>
      </c>
      <c r="D1"/>
      <c r="E1"/>
      <c r="F1"/>
      <c r="G1"/>
      <c r="H1"/>
      <c r="I1"/>
      <c r="J1"/>
      <c r="K1"/>
      <c r="L1"/>
      <c r="M1"/>
    </row>
    <row r="2" spans="1:13" x14ac:dyDescent="0.25">
      <c r="A2" s="11" t="s">
        <v>1235</v>
      </c>
      <c r="C2" s="11" t="s">
        <v>1235</v>
      </c>
      <c r="D2" s="8">
        <f t="shared" ref="D2:D10" si="0">SUMIFS(D$21:D$47,$A$21:$A$47,A2)</f>
        <v>254121.06</v>
      </c>
      <c r="E2" s="8">
        <f t="shared" ref="E2:L10" si="1">SUMIFS(E$21:E$47,$A$21:$A$47,$A2)</f>
        <v>298191.23</v>
      </c>
      <c r="F2" s="8">
        <f t="shared" si="1"/>
        <v>213113.58999999997</v>
      </c>
      <c r="G2" s="8">
        <f t="shared" si="1"/>
        <v>504668.13999999984</v>
      </c>
      <c r="H2" s="8">
        <f t="shared" si="1"/>
        <v>1073665.6599999997</v>
      </c>
      <c r="I2" s="8">
        <f t="shared" si="1"/>
        <v>312761.63999999996</v>
      </c>
      <c r="J2" s="8">
        <f t="shared" si="1"/>
        <v>401081.44</v>
      </c>
      <c r="K2" s="8">
        <f t="shared" si="1"/>
        <v>379533.11</v>
      </c>
      <c r="L2" s="8">
        <f t="shared" si="1"/>
        <v>33352.75</v>
      </c>
      <c r="M2" s="8">
        <f>SUM(D2:L2)</f>
        <v>3470488.6199999996</v>
      </c>
    </row>
    <row r="3" spans="1:13" x14ac:dyDescent="0.25">
      <c r="A3" s="11" t="s">
        <v>1150</v>
      </c>
      <c r="C3" s="11" t="s">
        <v>1150</v>
      </c>
      <c r="D3" s="8">
        <f t="shared" si="0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8">
        <f t="shared" si="1"/>
        <v>0</v>
      </c>
      <c r="I3" s="8">
        <f t="shared" si="1"/>
        <v>0</v>
      </c>
      <c r="J3" s="8">
        <f t="shared" si="1"/>
        <v>0</v>
      </c>
      <c r="K3" s="8">
        <f t="shared" si="1"/>
        <v>0</v>
      </c>
      <c r="L3" s="8">
        <f t="shared" si="1"/>
        <v>0</v>
      </c>
      <c r="M3" s="8">
        <f t="shared" ref="M3:M10" si="2">SUM(D3:L3)</f>
        <v>0</v>
      </c>
    </row>
    <row r="4" spans="1:13" x14ac:dyDescent="0.25">
      <c r="A4" s="11" t="s">
        <v>1236</v>
      </c>
      <c r="C4" s="11" t="s">
        <v>1236</v>
      </c>
      <c r="D4" s="8">
        <f t="shared" si="0"/>
        <v>0</v>
      </c>
      <c r="E4" s="8">
        <f t="shared" si="1"/>
        <v>0</v>
      </c>
      <c r="F4" s="8">
        <f t="shared" si="1"/>
        <v>0</v>
      </c>
      <c r="G4" s="8">
        <f t="shared" si="1"/>
        <v>0</v>
      </c>
      <c r="H4" s="8">
        <f t="shared" si="1"/>
        <v>0</v>
      </c>
      <c r="I4" s="8">
        <f t="shared" si="1"/>
        <v>0</v>
      </c>
      <c r="J4" s="8">
        <f t="shared" si="1"/>
        <v>0</v>
      </c>
      <c r="K4" s="8">
        <f t="shared" si="1"/>
        <v>0</v>
      </c>
      <c r="L4" s="8">
        <f t="shared" si="1"/>
        <v>0</v>
      </c>
      <c r="M4" s="8">
        <f t="shared" si="2"/>
        <v>0</v>
      </c>
    </row>
    <row r="5" spans="1:13" x14ac:dyDescent="0.25">
      <c r="A5" s="11" t="s">
        <v>1234</v>
      </c>
      <c r="C5" s="11" t="s">
        <v>1234</v>
      </c>
      <c r="D5" s="8">
        <f t="shared" si="0"/>
        <v>0</v>
      </c>
      <c r="E5" s="8">
        <f t="shared" si="1"/>
        <v>0</v>
      </c>
      <c r="F5" s="8">
        <f t="shared" si="1"/>
        <v>0</v>
      </c>
      <c r="G5" s="8">
        <f t="shared" si="1"/>
        <v>0</v>
      </c>
      <c r="H5" s="8">
        <f t="shared" si="1"/>
        <v>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2"/>
        <v>0</v>
      </c>
    </row>
    <row r="6" spans="1:13" x14ac:dyDescent="0.25">
      <c r="A6" s="11" t="s">
        <v>1189</v>
      </c>
      <c r="C6" s="11" t="s">
        <v>1189</v>
      </c>
      <c r="D6" s="8">
        <f t="shared" si="0"/>
        <v>30236.539999999997</v>
      </c>
      <c r="E6" s="8">
        <f t="shared" si="1"/>
        <v>19261.980000000003</v>
      </c>
      <c r="F6" s="8">
        <f t="shared" si="1"/>
        <v>39634.75</v>
      </c>
      <c r="G6" s="8">
        <f t="shared" si="1"/>
        <v>24710.05</v>
      </c>
      <c r="H6" s="8">
        <f t="shared" si="1"/>
        <v>50550</v>
      </c>
      <c r="I6" s="8">
        <f t="shared" si="1"/>
        <v>22050.83</v>
      </c>
      <c r="J6" s="8">
        <f t="shared" si="1"/>
        <v>32550.000000000004</v>
      </c>
      <c r="K6" s="8">
        <f t="shared" si="1"/>
        <v>11274.99</v>
      </c>
      <c r="L6" s="8">
        <f t="shared" si="1"/>
        <v>60503.69</v>
      </c>
      <c r="M6" s="8">
        <f t="shared" si="2"/>
        <v>290772.83</v>
      </c>
    </row>
    <row r="7" spans="1:13" x14ac:dyDescent="0.25">
      <c r="A7" s="11" t="s">
        <v>1233</v>
      </c>
      <c r="C7" s="11" t="s">
        <v>1233</v>
      </c>
      <c r="D7" s="8">
        <f t="shared" si="0"/>
        <v>0</v>
      </c>
      <c r="E7" s="8">
        <f t="shared" si="1"/>
        <v>0</v>
      </c>
      <c r="F7" s="8">
        <f t="shared" si="1"/>
        <v>2620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2"/>
        <v>2620</v>
      </c>
    </row>
    <row r="8" spans="1:13" x14ac:dyDescent="0.25">
      <c r="A8" s="11" t="s">
        <v>1232</v>
      </c>
      <c r="C8" s="11" t="s">
        <v>1232</v>
      </c>
      <c r="D8" s="8">
        <f t="shared" si="0"/>
        <v>118.74</v>
      </c>
      <c r="E8" s="8">
        <f t="shared" si="1"/>
        <v>6720.37</v>
      </c>
      <c r="F8" s="8">
        <f t="shared" si="1"/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2"/>
        <v>6839.11</v>
      </c>
    </row>
    <row r="9" spans="1:13" x14ac:dyDescent="0.25">
      <c r="A9" s="11" t="s">
        <v>1184</v>
      </c>
      <c r="C9" s="11" t="s">
        <v>1184</v>
      </c>
      <c r="D9" s="8">
        <f t="shared" si="0"/>
        <v>65.099999999999994</v>
      </c>
      <c r="E9" s="8">
        <f t="shared" si="1"/>
        <v>5106.5400000000009</v>
      </c>
      <c r="F9" s="8">
        <f t="shared" si="1"/>
        <v>0</v>
      </c>
      <c r="G9" s="8">
        <f t="shared" si="1"/>
        <v>0</v>
      </c>
      <c r="H9" s="8">
        <f t="shared" si="1"/>
        <v>20250</v>
      </c>
      <c r="I9" s="8">
        <f t="shared" si="1"/>
        <v>22555</v>
      </c>
      <c r="J9" s="8">
        <f t="shared" si="1"/>
        <v>8133</v>
      </c>
      <c r="K9" s="8">
        <f t="shared" si="1"/>
        <v>0</v>
      </c>
      <c r="L9" s="8">
        <f t="shared" si="1"/>
        <v>0</v>
      </c>
      <c r="M9" s="8">
        <f t="shared" si="2"/>
        <v>56109.64</v>
      </c>
    </row>
    <row r="10" spans="1:13" x14ac:dyDescent="0.25">
      <c r="A10" s="11" t="s">
        <v>1185</v>
      </c>
      <c r="C10" s="11" t="s">
        <v>1185</v>
      </c>
      <c r="D10" s="8">
        <f t="shared" si="0"/>
        <v>0</v>
      </c>
      <c r="E10" s="8">
        <f t="shared" si="1"/>
        <v>19000</v>
      </c>
      <c r="F10" s="8">
        <f t="shared" si="1"/>
        <v>13934.62</v>
      </c>
      <c r="G10" s="8">
        <f t="shared" si="1"/>
        <v>100000</v>
      </c>
      <c r="H10" s="8">
        <f t="shared" si="1"/>
        <v>0</v>
      </c>
      <c r="I10" s="8">
        <f t="shared" si="1"/>
        <v>37257</v>
      </c>
      <c r="J10" s="8">
        <f t="shared" si="1"/>
        <v>743</v>
      </c>
      <c r="K10" s="8">
        <f t="shared" si="1"/>
        <v>0</v>
      </c>
      <c r="L10" s="8">
        <f t="shared" si="1"/>
        <v>8000</v>
      </c>
      <c r="M10" s="8">
        <f t="shared" si="2"/>
        <v>178934.62</v>
      </c>
    </row>
    <row r="11" spans="1:13" ht="15.75" thickBot="1" x14ac:dyDescent="0.3">
      <c r="A11" s="11" t="s">
        <v>1193</v>
      </c>
      <c r="C11" s="11" t="s">
        <v>1193</v>
      </c>
      <c r="D11" s="60">
        <f>SUM(D2:D10)</f>
        <v>284541.43999999994</v>
      </c>
      <c r="E11" s="60">
        <f t="shared" ref="E11:M11" si="3">SUM(E2:E10)</f>
        <v>348280.11999999994</v>
      </c>
      <c r="F11" s="60">
        <f t="shared" si="3"/>
        <v>269302.95999999996</v>
      </c>
      <c r="G11" s="60">
        <f t="shared" si="3"/>
        <v>629378.18999999983</v>
      </c>
      <c r="H11" s="60">
        <f t="shared" si="3"/>
        <v>1144465.6599999997</v>
      </c>
      <c r="I11" s="60">
        <f t="shared" si="3"/>
        <v>394624.47</v>
      </c>
      <c r="J11" s="60">
        <f t="shared" si="3"/>
        <v>442507.44</v>
      </c>
      <c r="K11" s="60">
        <f t="shared" si="3"/>
        <v>390808.1</v>
      </c>
      <c r="L11" s="60">
        <f t="shared" si="3"/>
        <v>101856.44</v>
      </c>
      <c r="M11" s="60">
        <f t="shared" si="3"/>
        <v>4005764.82</v>
      </c>
    </row>
    <row r="12" spans="1:13" ht="15.75" thickTop="1" x14ac:dyDescent="0.25">
      <c r="C12"/>
      <c r="D12"/>
      <c r="E12"/>
      <c r="F12"/>
      <c r="G12"/>
      <c r="H12"/>
      <c r="I12"/>
      <c r="J12"/>
      <c r="K12"/>
      <c r="L12"/>
      <c r="M12"/>
    </row>
    <row r="13" spans="1:13" x14ac:dyDescent="0.25">
      <c r="C13"/>
      <c r="D13"/>
      <c r="E13"/>
      <c r="F13"/>
      <c r="G13"/>
      <c r="H13"/>
      <c r="I13"/>
      <c r="J13"/>
      <c r="K13"/>
      <c r="L13"/>
      <c r="M13"/>
    </row>
    <row r="14" spans="1:13" ht="45" x14ac:dyDescent="0.25">
      <c r="C14" s="9" t="s">
        <v>1</v>
      </c>
      <c r="D14" s="10" t="s" vm="12">
        <v>566</v>
      </c>
    </row>
    <row r="15" spans="1:13" x14ac:dyDescent="0.25">
      <c r="C15" s="9" t="s">
        <v>2</v>
      </c>
      <c r="D15" s="11" t="s" vm="1">
        <v>3</v>
      </c>
    </row>
    <row r="16" spans="1:13" x14ac:dyDescent="0.25">
      <c r="C16" s="9" t="s">
        <v>4</v>
      </c>
      <c r="D16" s="11" t="s" vm="2">
        <v>5</v>
      </c>
    </row>
    <row r="18" spans="1:13" x14ac:dyDescent="0.25">
      <c r="C18" s="9" t="s">
        <v>8</v>
      </c>
      <c r="D18" s="12" t="s">
        <v>742</v>
      </c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7.75" customHeight="1" x14ac:dyDescent="0.25">
      <c r="C19" s="9" t="s">
        <v>1183</v>
      </c>
      <c r="D19" s="21" t="s">
        <v>17</v>
      </c>
      <c r="E19" s="21" t="s">
        <v>16</v>
      </c>
      <c r="F19" s="21" t="s">
        <v>15</v>
      </c>
      <c r="G19" s="21" t="s">
        <v>14</v>
      </c>
      <c r="H19" s="21" t="s">
        <v>13</v>
      </c>
      <c r="I19" s="21" t="s">
        <v>12</v>
      </c>
      <c r="J19" s="21" t="s">
        <v>11</v>
      </c>
      <c r="K19" s="21" t="s">
        <v>10</v>
      </c>
      <c r="L19" s="21" t="s">
        <v>0</v>
      </c>
      <c r="M19" s="21" t="s">
        <v>9</v>
      </c>
    </row>
    <row r="20" spans="1:13" x14ac:dyDescent="0.25">
      <c r="C20" s="14"/>
      <c r="D20" s="45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3"/>
      <c r="L20" s="43"/>
      <c r="M20" s="44">
        <v>0</v>
      </c>
    </row>
    <row r="21" spans="1:13" x14ac:dyDescent="0.25">
      <c r="A21" s="11" t="s">
        <v>1150</v>
      </c>
      <c r="C21" s="14" t="s">
        <v>1162</v>
      </c>
      <c r="D21" s="34"/>
      <c r="E21" s="34"/>
      <c r="F21" s="34"/>
      <c r="G21" s="34"/>
      <c r="H21" s="34"/>
      <c r="I21" s="34"/>
      <c r="J21" s="34"/>
      <c r="K21" s="33">
        <v>0</v>
      </c>
      <c r="L21" s="34"/>
      <c r="M21" s="33">
        <v>0</v>
      </c>
    </row>
    <row r="22" spans="1:13" x14ac:dyDescent="0.25">
      <c r="A22" s="11" t="s">
        <v>1235</v>
      </c>
      <c r="C22" s="14" t="s">
        <v>1164</v>
      </c>
      <c r="D22" s="33">
        <v>254121.06</v>
      </c>
      <c r="E22" s="33">
        <v>298191.23</v>
      </c>
      <c r="F22" s="33">
        <v>193113.58999999997</v>
      </c>
      <c r="G22" s="33">
        <v>504668.13999999984</v>
      </c>
      <c r="H22" s="33">
        <v>1073665.6599999997</v>
      </c>
      <c r="I22" s="33">
        <v>312761.63999999996</v>
      </c>
      <c r="J22" s="33">
        <v>401081.44</v>
      </c>
      <c r="K22" s="33">
        <v>379533.11</v>
      </c>
      <c r="L22" s="33">
        <v>33352.75</v>
      </c>
      <c r="M22" s="33">
        <v>3450488.6199999992</v>
      </c>
    </row>
    <row r="23" spans="1:13" x14ac:dyDescent="0.25">
      <c r="A23" s="11" t="s">
        <v>1235</v>
      </c>
      <c r="C23" s="14" t="s">
        <v>1203</v>
      </c>
      <c r="D23" s="41"/>
      <c r="E23" s="43"/>
      <c r="F23" s="43"/>
      <c r="G23" s="43"/>
      <c r="H23" s="43"/>
      <c r="I23" s="43"/>
      <c r="J23" s="43"/>
      <c r="K23" s="42">
        <v>0</v>
      </c>
      <c r="L23" s="42">
        <v>0</v>
      </c>
      <c r="M23" s="44">
        <v>0</v>
      </c>
    </row>
    <row r="24" spans="1:13" x14ac:dyDescent="0.25">
      <c r="A24" s="11" t="s">
        <v>1235</v>
      </c>
      <c r="C24" s="14" t="s">
        <v>1165</v>
      </c>
      <c r="D24" s="34"/>
      <c r="E24" s="34"/>
      <c r="F24" s="33">
        <v>20000</v>
      </c>
      <c r="G24" s="34"/>
      <c r="H24" s="34"/>
      <c r="I24" s="34"/>
      <c r="J24" s="34"/>
      <c r="K24" s="34"/>
      <c r="L24" s="34"/>
      <c r="M24" s="33">
        <v>20000</v>
      </c>
    </row>
    <row r="25" spans="1:13" x14ac:dyDescent="0.25">
      <c r="A25" s="11" t="s">
        <v>1235</v>
      </c>
      <c r="C25" s="14" t="s">
        <v>1166</v>
      </c>
      <c r="D25" s="34"/>
      <c r="E25" s="34"/>
      <c r="F25" s="34"/>
      <c r="G25" s="34"/>
      <c r="H25" s="34"/>
      <c r="I25" s="34"/>
      <c r="J25" s="34"/>
      <c r="K25" s="33">
        <v>0</v>
      </c>
      <c r="L25" s="34"/>
      <c r="M25" s="33">
        <v>0</v>
      </c>
    </row>
    <row r="26" spans="1:13" x14ac:dyDescent="0.25">
      <c r="A26" s="11" t="s">
        <v>1185</v>
      </c>
      <c r="C26" s="14" t="s">
        <v>1167</v>
      </c>
      <c r="D26" s="33">
        <v>0</v>
      </c>
      <c r="E26" s="33">
        <v>19000</v>
      </c>
      <c r="F26" s="33">
        <v>13934.62</v>
      </c>
      <c r="G26" s="33">
        <v>100000</v>
      </c>
      <c r="H26" s="34"/>
      <c r="I26" s="33">
        <v>37257</v>
      </c>
      <c r="J26" s="33">
        <v>743</v>
      </c>
      <c r="K26" s="33">
        <v>0</v>
      </c>
      <c r="L26" s="33">
        <v>8000</v>
      </c>
      <c r="M26" s="33">
        <v>178934.62</v>
      </c>
    </row>
    <row r="27" spans="1:13" x14ac:dyDescent="0.25">
      <c r="A27" s="11" t="s">
        <v>1189</v>
      </c>
      <c r="C27" s="14" t="s">
        <v>1212</v>
      </c>
      <c r="D27" s="45">
        <v>5064.8</v>
      </c>
      <c r="E27" s="42">
        <v>9414.2000000000007</v>
      </c>
      <c r="F27" s="42">
        <v>37134.75</v>
      </c>
      <c r="G27" s="42">
        <v>24710.05</v>
      </c>
      <c r="H27" s="42">
        <v>3050</v>
      </c>
      <c r="I27" s="42">
        <v>20939.000000000004</v>
      </c>
      <c r="J27" s="42">
        <v>32550.000000000004</v>
      </c>
      <c r="K27" s="42">
        <v>11274.99</v>
      </c>
      <c r="L27" s="42">
        <v>60503.69</v>
      </c>
      <c r="M27" s="44">
        <v>204641.48</v>
      </c>
    </row>
    <row r="28" spans="1:13" x14ac:dyDescent="0.25">
      <c r="A28" s="11" t="s">
        <v>1184</v>
      </c>
      <c r="C28" s="14" t="s">
        <v>1215</v>
      </c>
      <c r="D28" s="45">
        <v>65.099999999999994</v>
      </c>
      <c r="E28" s="42">
        <v>4306.5400000000009</v>
      </c>
      <c r="F28" s="43"/>
      <c r="G28" s="43"/>
      <c r="H28" s="42">
        <v>20250</v>
      </c>
      <c r="I28" s="42">
        <v>22555</v>
      </c>
      <c r="J28" s="42">
        <v>8133</v>
      </c>
      <c r="K28" s="42">
        <v>0</v>
      </c>
      <c r="L28" s="42">
        <v>0</v>
      </c>
      <c r="M28" s="44">
        <v>55309.64</v>
      </c>
    </row>
    <row r="29" spans="1:13" x14ac:dyDescent="0.25">
      <c r="A29" s="11" t="s">
        <v>1189</v>
      </c>
      <c r="C29" s="14" t="s">
        <v>1171</v>
      </c>
      <c r="D29" s="33">
        <v>18892.989999999998</v>
      </c>
      <c r="E29" s="33">
        <v>847.78</v>
      </c>
      <c r="F29" s="34"/>
      <c r="G29" s="34"/>
      <c r="H29" s="34"/>
      <c r="I29" s="33">
        <v>1111.83</v>
      </c>
      <c r="J29" s="34"/>
      <c r="K29" s="34"/>
      <c r="L29" s="34"/>
      <c r="M29" s="33">
        <v>20852.599999999999</v>
      </c>
    </row>
    <row r="30" spans="1:13" x14ac:dyDescent="0.25">
      <c r="A30" s="11" t="s">
        <v>1184</v>
      </c>
      <c r="C30" s="14" t="s">
        <v>1217</v>
      </c>
      <c r="D30" s="45">
        <v>0</v>
      </c>
      <c r="E30" s="42">
        <v>800</v>
      </c>
      <c r="F30" s="43"/>
      <c r="G30" s="43"/>
      <c r="H30" s="43"/>
      <c r="I30" s="43"/>
      <c r="J30" s="43"/>
      <c r="K30" s="43"/>
      <c r="L30" s="43"/>
      <c r="M30" s="44">
        <v>800</v>
      </c>
    </row>
    <row r="31" spans="1:13" x14ac:dyDescent="0.25">
      <c r="A31" s="11" t="s">
        <v>1235</v>
      </c>
      <c r="C31" s="14" t="s">
        <v>1219</v>
      </c>
      <c r="D31" s="41"/>
      <c r="E31" s="43"/>
      <c r="F31" s="43"/>
      <c r="G31" s="42">
        <v>0</v>
      </c>
      <c r="H31" s="43"/>
      <c r="I31" s="43"/>
      <c r="J31" s="43"/>
      <c r="K31" s="43"/>
      <c r="L31" s="43"/>
      <c r="M31" s="44">
        <v>0</v>
      </c>
    </row>
    <row r="32" spans="1:13" x14ac:dyDescent="0.25">
      <c r="A32" s="11" t="s">
        <v>1232</v>
      </c>
      <c r="C32" s="14" t="s">
        <v>1221</v>
      </c>
      <c r="D32" s="45">
        <v>118.74</v>
      </c>
      <c r="E32" s="42">
        <v>6720.37</v>
      </c>
      <c r="F32" s="42">
        <v>0</v>
      </c>
      <c r="G32" s="43"/>
      <c r="H32" s="43"/>
      <c r="I32" s="43"/>
      <c r="J32" s="43"/>
      <c r="K32" s="43"/>
      <c r="L32" s="43"/>
      <c r="M32" s="44">
        <v>6839.11</v>
      </c>
    </row>
    <row r="33" spans="1:13" x14ac:dyDescent="0.25">
      <c r="A33" s="11" t="s">
        <v>1233</v>
      </c>
      <c r="C33" s="14" t="s">
        <v>1222</v>
      </c>
      <c r="D33" s="41"/>
      <c r="E33" s="43"/>
      <c r="F33" s="42">
        <v>2620</v>
      </c>
      <c r="G33" s="42">
        <v>0</v>
      </c>
      <c r="H33" s="43"/>
      <c r="I33" s="43"/>
      <c r="J33" s="43"/>
      <c r="K33" s="43"/>
      <c r="L33" s="43"/>
      <c r="M33" s="44">
        <v>2620</v>
      </c>
    </row>
    <row r="34" spans="1:13" x14ac:dyDescent="0.25">
      <c r="A34" s="11" t="s">
        <v>1189</v>
      </c>
      <c r="C34" s="14" t="s">
        <v>1225</v>
      </c>
      <c r="D34" s="45">
        <v>6278.75</v>
      </c>
      <c r="E34" s="42">
        <v>0</v>
      </c>
      <c r="F34" s="43"/>
      <c r="G34" s="43"/>
      <c r="H34" s="43"/>
      <c r="I34" s="43"/>
      <c r="J34" s="43"/>
      <c r="K34" s="43"/>
      <c r="L34" s="43"/>
      <c r="M34" s="44">
        <v>6278.75</v>
      </c>
    </row>
    <row r="35" spans="1:13" x14ac:dyDescent="0.25">
      <c r="A35" s="11" t="s">
        <v>1189</v>
      </c>
      <c r="C35" s="14" t="s">
        <v>1229</v>
      </c>
      <c r="D35" s="45">
        <v>0</v>
      </c>
      <c r="E35" s="42">
        <v>9000</v>
      </c>
      <c r="F35" s="43"/>
      <c r="G35" s="43"/>
      <c r="H35" s="43"/>
      <c r="I35" s="43"/>
      <c r="J35" s="43"/>
      <c r="K35" s="43"/>
      <c r="L35" s="43"/>
      <c r="M35" s="44">
        <v>9000</v>
      </c>
    </row>
    <row r="36" spans="1:13" x14ac:dyDescent="0.25">
      <c r="A36" s="11" t="s">
        <v>1189</v>
      </c>
      <c r="C36" s="14" t="s">
        <v>1178</v>
      </c>
      <c r="D36" s="34"/>
      <c r="E36" s="34"/>
      <c r="F36" s="33">
        <v>2500</v>
      </c>
      <c r="G36" s="33">
        <v>0</v>
      </c>
      <c r="H36" s="33">
        <v>47500</v>
      </c>
      <c r="I36" s="34"/>
      <c r="J36" s="34"/>
      <c r="K36" s="34"/>
      <c r="L36" s="34"/>
      <c r="M36" s="33">
        <v>50000</v>
      </c>
    </row>
    <row r="37" spans="1:13" x14ac:dyDescent="0.25">
      <c r="C37" s="14" t="s">
        <v>9</v>
      </c>
      <c r="D37" s="54">
        <v>284541.43999999994</v>
      </c>
      <c r="E37" s="55">
        <v>348280.12</v>
      </c>
      <c r="F37" s="55">
        <v>269302.95999999996</v>
      </c>
      <c r="G37" s="55">
        <v>629378.18999999983</v>
      </c>
      <c r="H37" s="55">
        <v>1144465.6599999997</v>
      </c>
      <c r="I37" s="55">
        <v>394624.47</v>
      </c>
      <c r="J37" s="55">
        <v>442507.44</v>
      </c>
      <c r="K37" s="55">
        <v>390808.1</v>
      </c>
      <c r="L37" s="55">
        <v>101856.44</v>
      </c>
      <c r="M37" s="56">
        <v>4005764.8199999994</v>
      </c>
    </row>
    <row r="38" spans="1:13" x14ac:dyDescent="0.25">
      <c r="C38"/>
      <c r="D38"/>
      <c r="E38"/>
      <c r="F38"/>
      <c r="G38"/>
      <c r="H38"/>
      <c r="I38"/>
      <c r="J38"/>
      <c r="K38"/>
      <c r="L38"/>
      <c r="M38"/>
    </row>
    <row r="39" spans="1:13" x14ac:dyDescent="0.25">
      <c r="C39"/>
      <c r="D39"/>
      <c r="E39"/>
      <c r="F39"/>
      <c r="G39"/>
      <c r="H39"/>
      <c r="I39"/>
      <c r="J39"/>
      <c r="K39"/>
      <c r="L39"/>
      <c r="M39"/>
    </row>
    <row r="40" spans="1:13" x14ac:dyDescent="0.25"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C47"/>
      <c r="D47"/>
      <c r="E47"/>
      <c r="F47"/>
      <c r="G47"/>
      <c r="H47"/>
      <c r="I47"/>
      <c r="J47"/>
      <c r="K47"/>
      <c r="L47"/>
      <c r="M47"/>
    </row>
    <row r="48" spans="1:13" x14ac:dyDescent="0.25">
      <c r="C48"/>
      <c r="D48"/>
      <c r="E48"/>
      <c r="F48"/>
      <c r="G48"/>
      <c r="H48"/>
      <c r="I48"/>
      <c r="J48"/>
      <c r="K48"/>
      <c r="L48"/>
      <c r="M48"/>
    </row>
    <row r="49" spans="3:13" x14ac:dyDescent="0.25">
      <c r="C49"/>
      <c r="D49"/>
      <c r="E49"/>
      <c r="F49"/>
      <c r="G49"/>
      <c r="H49"/>
      <c r="I49"/>
      <c r="J49"/>
      <c r="K49"/>
      <c r="L49"/>
      <c r="M49"/>
    </row>
    <row r="50" spans="3:13" x14ac:dyDescent="0.25">
      <c r="C50"/>
      <c r="D50"/>
      <c r="E50"/>
      <c r="F50"/>
      <c r="G50"/>
      <c r="H50"/>
      <c r="I50"/>
      <c r="J50"/>
      <c r="K50"/>
      <c r="L50"/>
      <c r="M50"/>
    </row>
    <row r="51" spans="3:13" x14ac:dyDescent="0.25">
      <c r="C51"/>
      <c r="D51"/>
      <c r="E51"/>
      <c r="F51"/>
      <c r="G51"/>
      <c r="H51"/>
      <c r="I51"/>
      <c r="J51"/>
      <c r="K51"/>
      <c r="L51"/>
      <c r="M51"/>
    </row>
    <row r="52" spans="3:13" x14ac:dyDescent="0.25">
      <c r="C52"/>
      <c r="D52"/>
      <c r="E52"/>
      <c r="F52"/>
      <c r="G52"/>
      <c r="H52"/>
      <c r="I52"/>
      <c r="J52"/>
      <c r="K52"/>
      <c r="L52"/>
      <c r="M52"/>
    </row>
    <row r="53" spans="3:13" x14ac:dyDescent="0.25">
      <c r="C53"/>
      <c r="D53"/>
      <c r="E53"/>
      <c r="F53"/>
      <c r="G53"/>
      <c r="H53"/>
      <c r="I53"/>
      <c r="J53"/>
      <c r="K53"/>
      <c r="L53"/>
      <c r="M53"/>
    </row>
    <row r="54" spans="3:13" x14ac:dyDescent="0.25">
      <c r="C54"/>
      <c r="D54"/>
      <c r="E54"/>
      <c r="F54"/>
      <c r="G54"/>
      <c r="H54"/>
      <c r="I54"/>
      <c r="J54"/>
      <c r="K54"/>
      <c r="L54"/>
      <c r="M54"/>
    </row>
    <row r="55" spans="3:13" x14ac:dyDescent="0.25">
      <c r="C55"/>
      <c r="D55"/>
      <c r="E55"/>
      <c r="F55"/>
      <c r="G55"/>
      <c r="H55"/>
      <c r="I55"/>
      <c r="J55"/>
      <c r="K55"/>
      <c r="L55"/>
      <c r="M55"/>
    </row>
    <row r="56" spans="3:13" x14ac:dyDescent="0.25">
      <c r="C56"/>
      <c r="D56"/>
      <c r="E56"/>
      <c r="F56"/>
      <c r="G56"/>
      <c r="H56"/>
      <c r="I56"/>
      <c r="J56"/>
      <c r="K56"/>
      <c r="L56"/>
      <c r="M56"/>
    </row>
    <row r="57" spans="3:13" x14ac:dyDescent="0.25">
      <c r="C57"/>
      <c r="D57"/>
      <c r="E57"/>
      <c r="F57"/>
      <c r="G57"/>
      <c r="H57"/>
      <c r="I57"/>
      <c r="J57"/>
      <c r="K57"/>
      <c r="L57"/>
      <c r="M57"/>
    </row>
    <row r="58" spans="3:13" x14ac:dyDescent="0.25">
      <c r="C58"/>
      <c r="D58"/>
      <c r="E58"/>
      <c r="F58"/>
      <c r="G58"/>
      <c r="H58"/>
      <c r="I58"/>
      <c r="J58"/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ht="3.75" customHeight="1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  <row r="156" spans="3:13" x14ac:dyDescent="0.25">
      <c r="C156"/>
      <c r="D156"/>
      <c r="E156"/>
      <c r="F156"/>
      <c r="G156"/>
      <c r="H156"/>
      <c r="I156"/>
      <c r="J156"/>
      <c r="K156"/>
      <c r="L156"/>
      <c r="M156"/>
    </row>
    <row r="157" spans="3:13" x14ac:dyDescent="0.25">
      <c r="C157"/>
      <c r="D157"/>
      <c r="E157"/>
      <c r="F157"/>
      <c r="G157"/>
      <c r="H157"/>
      <c r="I157"/>
      <c r="J157"/>
      <c r="K157"/>
      <c r="L157"/>
      <c r="M157"/>
    </row>
    <row r="158" spans="3:13" x14ac:dyDescent="0.25">
      <c r="C158"/>
      <c r="D158"/>
      <c r="E158"/>
      <c r="F158"/>
      <c r="G158"/>
      <c r="H158"/>
      <c r="I158"/>
      <c r="J158"/>
      <c r="K158"/>
      <c r="L158"/>
      <c r="M158"/>
    </row>
    <row r="159" spans="3:13" x14ac:dyDescent="0.25">
      <c r="C159"/>
      <c r="D159"/>
      <c r="E159"/>
      <c r="F159"/>
      <c r="G159"/>
      <c r="H159"/>
      <c r="I159"/>
      <c r="J159"/>
      <c r="K159"/>
      <c r="L159"/>
      <c r="M159"/>
    </row>
    <row r="160" spans="3:13" x14ac:dyDescent="0.25">
      <c r="C160"/>
      <c r="D160"/>
      <c r="E160"/>
      <c r="F160"/>
      <c r="G160"/>
      <c r="H160"/>
      <c r="I160"/>
      <c r="J160"/>
      <c r="K160"/>
      <c r="L160"/>
      <c r="M160"/>
    </row>
    <row r="161" spans="3:13" x14ac:dyDescent="0.25">
      <c r="C161"/>
      <c r="D161"/>
      <c r="E161"/>
      <c r="F161"/>
      <c r="G161"/>
      <c r="H161"/>
      <c r="I161"/>
      <c r="J161"/>
      <c r="K161"/>
      <c r="L161"/>
      <c r="M161"/>
    </row>
    <row r="162" spans="3:13" x14ac:dyDescent="0.25">
      <c r="C162"/>
      <c r="D162"/>
      <c r="E162"/>
      <c r="F162"/>
      <c r="G162"/>
      <c r="H162"/>
      <c r="I162"/>
      <c r="J162"/>
      <c r="K162"/>
      <c r="L162"/>
      <c r="M162"/>
    </row>
    <row r="163" spans="3:13" x14ac:dyDescent="0.25">
      <c r="C163"/>
      <c r="D163"/>
      <c r="E163"/>
      <c r="F163"/>
      <c r="G163"/>
      <c r="H163"/>
      <c r="I163"/>
      <c r="J163"/>
      <c r="K163"/>
      <c r="L163"/>
      <c r="M163"/>
    </row>
    <row r="164" spans="3:13" x14ac:dyDescent="0.25">
      <c r="C164"/>
      <c r="D164"/>
      <c r="E164"/>
      <c r="F164"/>
      <c r="G164"/>
      <c r="H164"/>
      <c r="I164"/>
      <c r="J164"/>
      <c r="K164"/>
      <c r="L164"/>
      <c r="M164"/>
    </row>
    <row r="165" spans="3:13" x14ac:dyDescent="0.25">
      <c r="C165"/>
      <c r="D165"/>
      <c r="E165"/>
      <c r="F165"/>
      <c r="G165"/>
      <c r="H165"/>
      <c r="I165"/>
      <c r="J165"/>
      <c r="K165"/>
      <c r="L165"/>
      <c r="M165"/>
    </row>
    <row r="166" spans="3:13" x14ac:dyDescent="0.25">
      <c r="C166"/>
      <c r="D166"/>
      <c r="E166"/>
      <c r="F166"/>
      <c r="G166"/>
      <c r="H166"/>
      <c r="I166"/>
      <c r="J166"/>
      <c r="K166"/>
      <c r="L166"/>
      <c r="M166"/>
    </row>
    <row r="167" spans="3:13" x14ac:dyDescent="0.25">
      <c r="C167"/>
      <c r="D167"/>
      <c r="E167"/>
      <c r="F167"/>
      <c r="G167"/>
      <c r="H167"/>
      <c r="I167"/>
      <c r="J167"/>
      <c r="K167"/>
      <c r="L167"/>
      <c r="M167"/>
    </row>
    <row r="168" spans="3:13" x14ac:dyDescent="0.25">
      <c r="C168"/>
      <c r="D168"/>
      <c r="E168"/>
      <c r="F168"/>
      <c r="G168"/>
      <c r="H168"/>
      <c r="I168"/>
      <c r="J168"/>
      <c r="K168"/>
      <c r="L168"/>
      <c r="M168"/>
    </row>
    <row r="169" spans="3:13" x14ac:dyDescent="0.25">
      <c r="C169"/>
      <c r="D169"/>
      <c r="E169"/>
      <c r="F169"/>
      <c r="G169"/>
      <c r="H169"/>
      <c r="I169"/>
      <c r="J169"/>
      <c r="K169"/>
      <c r="L169"/>
      <c r="M169"/>
    </row>
    <row r="170" spans="3:13" x14ac:dyDescent="0.25">
      <c r="C170"/>
      <c r="D170"/>
      <c r="E170"/>
      <c r="F170"/>
      <c r="G170"/>
      <c r="H170"/>
      <c r="I170"/>
      <c r="J170"/>
      <c r="K170"/>
      <c r="L170"/>
      <c r="M170"/>
    </row>
    <row r="171" spans="3:13" x14ac:dyDescent="0.25">
      <c r="C171"/>
      <c r="D171"/>
      <c r="E171"/>
      <c r="F171"/>
      <c r="G171"/>
      <c r="H171"/>
      <c r="I171"/>
      <c r="J171"/>
      <c r="K171"/>
      <c r="L171"/>
      <c r="M171"/>
    </row>
    <row r="172" spans="3:13" x14ac:dyDescent="0.25">
      <c r="C172"/>
      <c r="D172"/>
      <c r="E172"/>
      <c r="F172"/>
      <c r="G172"/>
      <c r="H172"/>
      <c r="I172"/>
      <c r="J172"/>
      <c r="K172"/>
      <c r="L172"/>
      <c r="M172"/>
    </row>
    <row r="173" spans="3:13" x14ac:dyDescent="0.25">
      <c r="C173"/>
      <c r="D173"/>
      <c r="E173"/>
      <c r="F173"/>
      <c r="G173"/>
      <c r="H173"/>
      <c r="I173"/>
      <c r="J173"/>
      <c r="K173"/>
      <c r="L173"/>
      <c r="M173"/>
    </row>
    <row r="174" spans="3:13" x14ac:dyDescent="0.25">
      <c r="C174"/>
      <c r="D174"/>
      <c r="E174"/>
      <c r="F174"/>
      <c r="G174"/>
      <c r="H174"/>
      <c r="I174"/>
      <c r="J174"/>
      <c r="K174"/>
      <c r="L174"/>
      <c r="M174"/>
    </row>
    <row r="175" spans="3:13" x14ac:dyDescent="0.25">
      <c r="C175"/>
      <c r="D175"/>
      <c r="E175"/>
      <c r="F175"/>
      <c r="G175"/>
      <c r="H175"/>
      <c r="I175"/>
      <c r="J175"/>
      <c r="K175"/>
      <c r="L175"/>
      <c r="M175"/>
    </row>
    <row r="176" spans="3:13" x14ac:dyDescent="0.25">
      <c r="C176"/>
      <c r="D176"/>
      <c r="E176"/>
      <c r="F176"/>
      <c r="G176"/>
      <c r="H176"/>
      <c r="I176"/>
      <c r="J176"/>
      <c r="K176"/>
      <c r="L176"/>
      <c r="M176"/>
    </row>
    <row r="177" spans="3:13" x14ac:dyDescent="0.25">
      <c r="C177"/>
      <c r="D177"/>
      <c r="E177"/>
      <c r="F177"/>
      <c r="G177"/>
      <c r="H177"/>
      <c r="I177"/>
      <c r="J177"/>
      <c r="K177"/>
      <c r="L177"/>
      <c r="M177"/>
    </row>
    <row r="178" spans="3:13" x14ac:dyDescent="0.25">
      <c r="C178"/>
      <c r="D178"/>
      <c r="E178"/>
      <c r="F178"/>
      <c r="G178"/>
      <c r="H178"/>
      <c r="I178"/>
      <c r="J178"/>
      <c r="K178"/>
      <c r="L178"/>
      <c r="M178"/>
    </row>
    <row r="179" spans="3:13" x14ac:dyDescent="0.25">
      <c r="C179"/>
      <c r="D179"/>
      <c r="E179"/>
      <c r="F179"/>
      <c r="G179"/>
      <c r="H179"/>
      <c r="I179"/>
      <c r="J179"/>
      <c r="K179"/>
      <c r="L179"/>
      <c r="M179"/>
    </row>
    <row r="180" spans="3:13" x14ac:dyDescent="0.25">
      <c r="C180"/>
      <c r="D180"/>
      <c r="E180"/>
      <c r="F180"/>
      <c r="G180"/>
      <c r="H180"/>
      <c r="I180"/>
      <c r="J180"/>
      <c r="K180"/>
      <c r="L180"/>
      <c r="M180"/>
    </row>
    <row r="181" spans="3:13" x14ac:dyDescent="0.25">
      <c r="C181"/>
      <c r="D181"/>
      <c r="E181"/>
      <c r="F181"/>
      <c r="G181"/>
      <c r="H181"/>
      <c r="I181"/>
      <c r="J181"/>
      <c r="K181"/>
      <c r="L181"/>
      <c r="M181"/>
    </row>
    <row r="182" spans="3:13" x14ac:dyDescent="0.25">
      <c r="C182"/>
      <c r="D182"/>
      <c r="E182"/>
      <c r="F182"/>
      <c r="G182"/>
      <c r="H182"/>
      <c r="I182"/>
      <c r="J182"/>
      <c r="K182"/>
      <c r="L182"/>
      <c r="M182"/>
    </row>
    <row r="183" spans="3:13" x14ac:dyDescent="0.25">
      <c r="C183"/>
      <c r="D183"/>
      <c r="E183"/>
      <c r="F183"/>
      <c r="G183"/>
      <c r="H183"/>
      <c r="I183"/>
      <c r="J183"/>
      <c r="K183"/>
      <c r="L183"/>
      <c r="M183"/>
    </row>
    <row r="184" spans="3:13" x14ac:dyDescent="0.25">
      <c r="C184"/>
      <c r="D184"/>
      <c r="E184"/>
      <c r="F184"/>
      <c r="G184"/>
      <c r="H184"/>
      <c r="I184"/>
      <c r="J184"/>
      <c r="K184"/>
      <c r="L184"/>
      <c r="M184"/>
    </row>
    <row r="185" spans="3:13" x14ac:dyDescent="0.25">
      <c r="C185"/>
      <c r="D185"/>
      <c r="E185"/>
      <c r="F185"/>
      <c r="G185"/>
      <c r="H185"/>
      <c r="I185"/>
      <c r="J185"/>
      <c r="K185"/>
      <c r="L185"/>
      <c r="M185"/>
    </row>
    <row r="186" spans="3:13" x14ac:dyDescent="0.25">
      <c r="C186"/>
      <c r="D186"/>
      <c r="E186"/>
      <c r="F186"/>
      <c r="G186"/>
      <c r="H186"/>
      <c r="I186"/>
      <c r="J186"/>
      <c r="K186"/>
      <c r="L186"/>
      <c r="M186"/>
    </row>
    <row r="187" spans="3:13" x14ac:dyDescent="0.25">
      <c r="C187"/>
      <c r="D187"/>
      <c r="E187"/>
      <c r="F187"/>
      <c r="G187"/>
      <c r="H187"/>
      <c r="I187"/>
      <c r="J187"/>
      <c r="K187"/>
      <c r="L187"/>
      <c r="M187"/>
    </row>
    <row r="188" spans="3:13" x14ac:dyDescent="0.25">
      <c r="C188"/>
      <c r="D188"/>
      <c r="E188"/>
      <c r="F188"/>
      <c r="G188"/>
      <c r="H188"/>
      <c r="I188"/>
      <c r="J188"/>
      <c r="K188"/>
      <c r="L188"/>
      <c r="M188"/>
    </row>
    <row r="189" spans="3:13" x14ac:dyDescent="0.25">
      <c r="C189"/>
      <c r="D189"/>
      <c r="E189"/>
      <c r="F189"/>
      <c r="G189"/>
      <c r="H189"/>
      <c r="I189"/>
      <c r="J189"/>
      <c r="K189"/>
      <c r="L189"/>
      <c r="M189"/>
    </row>
    <row r="190" spans="3:13" x14ac:dyDescent="0.25">
      <c r="C190"/>
      <c r="D190"/>
      <c r="E190"/>
      <c r="F190"/>
      <c r="G190"/>
      <c r="H190"/>
      <c r="I190"/>
      <c r="J190"/>
      <c r="K190"/>
      <c r="L190"/>
      <c r="M190"/>
    </row>
    <row r="191" spans="3:13" x14ac:dyDescent="0.25">
      <c r="C191"/>
      <c r="D191"/>
      <c r="E191"/>
      <c r="F191"/>
      <c r="G191"/>
      <c r="H191"/>
      <c r="I191"/>
      <c r="J191"/>
      <c r="K191"/>
      <c r="L191"/>
      <c r="M191"/>
    </row>
    <row r="192" spans="3:13" x14ac:dyDescent="0.25">
      <c r="C192"/>
      <c r="D192"/>
      <c r="E192"/>
      <c r="F192"/>
      <c r="G192"/>
      <c r="H192"/>
      <c r="I192"/>
      <c r="J192"/>
      <c r="K192"/>
      <c r="L192"/>
      <c r="M192"/>
    </row>
    <row r="193" spans="3:13" x14ac:dyDescent="0.25">
      <c r="C193"/>
      <c r="D193"/>
      <c r="E193"/>
      <c r="F193"/>
      <c r="G193"/>
      <c r="H193"/>
      <c r="I193"/>
      <c r="J193"/>
      <c r="K193"/>
      <c r="L193"/>
      <c r="M193"/>
    </row>
    <row r="194" spans="3:13" x14ac:dyDescent="0.25">
      <c r="C194"/>
      <c r="D194"/>
      <c r="E194"/>
      <c r="F194"/>
      <c r="G194"/>
      <c r="H194"/>
      <c r="I194"/>
      <c r="J194"/>
      <c r="K194"/>
      <c r="L194"/>
      <c r="M194"/>
    </row>
    <row r="195" spans="3:13" x14ac:dyDescent="0.25">
      <c r="C195"/>
      <c r="D195"/>
      <c r="E195"/>
      <c r="F195"/>
      <c r="G195"/>
      <c r="H195"/>
      <c r="I195"/>
      <c r="J195"/>
      <c r="K195"/>
      <c r="L195"/>
      <c r="M195"/>
    </row>
    <row r="196" spans="3:13" x14ac:dyDescent="0.25">
      <c r="C196"/>
      <c r="D196"/>
      <c r="E196"/>
      <c r="F196"/>
      <c r="G196"/>
      <c r="H196"/>
      <c r="I196"/>
      <c r="J196"/>
      <c r="K196"/>
      <c r="L196"/>
      <c r="M196"/>
    </row>
    <row r="197" spans="3:13" x14ac:dyDescent="0.25">
      <c r="C197"/>
      <c r="D197"/>
      <c r="E197"/>
      <c r="F197"/>
      <c r="G197"/>
      <c r="H197"/>
      <c r="I197"/>
      <c r="J197"/>
      <c r="K197"/>
      <c r="L197"/>
      <c r="M197"/>
    </row>
    <row r="198" spans="3:13" x14ac:dyDescent="0.25">
      <c r="C198"/>
      <c r="D198"/>
      <c r="E198"/>
      <c r="F198"/>
      <c r="G198"/>
      <c r="H198"/>
      <c r="I198"/>
      <c r="J198"/>
      <c r="K198"/>
      <c r="L198"/>
      <c r="M198"/>
    </row>
    <row r="199" spans="3:13" x14ac:dyDescent="0.25">
      <c r="C199"/>
      <c r="D199"/>
      <c r="E199"/>
      <c r="F199"/>
      <c r="G199"/>
      <c r="H199"/>
      <c r="I199"/>
      <c r="J199"/>
      <c r="K199"/>
      <c r="L199"/>
      <c r="M199"/>
    </row>
    <row r="200" spans="3:13" x14ac:dyDescent="0.25">
      <c r="C200"/>
      <c r="D200"/>
      <c r="E200"/>
      <c r="F200"/>
      <c r="G200"/>
      <c r="H200"/>
      <c r="I200"/>
      <c r="J200"/>
      <c r="K200"/>
      <c r="L200"/>
      <c r="M200"/>
    </row>
    <row r="201" spans="3:13" x14ac:dyDescent="0.25">
      <c r="C201"/>
      <c r="D201"/>
      <c r="E201"/>
      <c r="F201"/>
      <c r="G201"/>
      <c r="H201"/>
      <c r="I201"/>
      <c r="J201"/>
      <c r="K201"/>
      <c r="L201"/>
      <c r="M201"/>
    </row>
    <row r="202" spans="3:13" x14ac:dyDescent="0.25">
      <c r="C202"/>
      <c r="D202"/>
      <c r="E202"/>
      <c r="F202"/>
      <c r="G202"/>
      <c r="H202"/>
      <c r="I202"/>
      <c r="J202"/>
      <c r="K202"/>
      <c r="L202"/>
      <c r="M202"/>
    </row>
    <row r="203" spans="3:13" x14ac:dyDescent="0.25">
      <c r="C203"/>
      <c r="D203"/>
      <c r="E203"/>
      <c r="F203"/>
      <c r="G203"/>
      <c r="H203"/>
      <c r="I203"/>
      <c r="J203"/>
      <c r="K203"/>
      <c r="L203"/>
      <c r="M203"/>
    </row>
    <row r="204" spans="3:13" x14ac:dyDescent="0.25">
      <c r="C204"/>
      <c r="D204"/>
      <c r="E204"/>
      <c r="F204"/>
      <c r="G204"/>
      <c r="H204"/>
      <c r="I204"/>
      <c r="J204"/>
      <c r="K204"/>
      <c r="L204"/>
      <c r="M204"/>
    </row>
    <row r="205" spans="3:13" x14ac:dyDescent="0.25">
      <c r="C205"/>
      <c r="D205"/>
      <c r="E205"/>
      <c r="F205"/>
      <c r="G205"/>
      <c r="H205"/>
      <c r="I205"/>
      <c r="J205"/>
      <c r="K205"/>
      <c r="L205"/>
      <c r="M205"/>
    </row>
    <row r="206" spans="3:13" x14ac:dyDescent="0.25">
      <c r="C206"/>
      <c r="D206"/>
      <c r="E206"/>
      <c r="F206"/>
      <c r="G206"/>
      <c r="H206"/>
      <c r="I206"/>
      <c r="J206"/>
      <c r="K206"/>
      <c r="L206"/>
      <c r="M206"/>
    </row>
    <row r="207" spans="3:13" x14ac:dyDescent="0.25">
      <c r="C207"/>
      <c r="D207"/>
      <c r="E207"/>
      <c r="F207"/>
      <c r="G207"/>
      <c r="H207"/>
      <c r="I207"/>
      <c r="J207"/>
      <c r="K207"/>
      <c r="L207"/>
      <c r="M207"/>
    </row>
    <row r="208" spans="3:13" x14ac:dyDescent="0.25">
      <c r="C208"/>
      <c r="D208"/>
      <c r="E208"/>
      <c r="F208"/>
      <c r="G208"/>
      <c r="H208"/>
      <c r="I208"/>
      <c r="J208"/>
      <c r="K208"/>
      <c r="L208"/>
      <c r="M208"/>
    </row>
    <row r="209" spans="3:13" x14ac:dyDescent="0.25">
      <c r="C209"/>
      <c r="D209"/>
      <c r="E209"/>
      <c r="F209"/>
      <c r="G209"/>
      <c r="H209"/>
      <c r="I209"/>
      <c r="J209"/>
      <c r="K209"/>
      <c r="L209"/>
      <c r="M209"/>
    </row>
    <row r="210" spans="3:13" x14ac:dyDescent="0.25">
      <c r="C210"/>
      <c r="D210"/>
      <c r="E210"/>
      <c r="F210"/>
      <c r="G210"/>
      <c r="H210"/>
      <c r="I210"/>
      <c r="J210"/>
      <c r="K210"/>
      <c r="L210"/>
      <c r="M210"/>
    </row>
    <row r="211" spans="3:13" x14ac:dyDescent="0.25">
      <c r="C211"/>
      <c r="D211"/>
      <c r="E211"/>
      <c r="F211"/>
      <c r="G211"/>
      <c r="H211"/>
      <c r="I211"/>
      <c r="J211"/>
      <c r="K211"/>
      <c r="L211"/>
      <c r="M211"/>
    </row>
    <row r="212" spans="3:13" x14ac:dyDescent="0.25">
      <c r="C212"/>
      <c r="D212"/>
      <c r="E212"/>
      <c r="F212"/>
      <c r="G212"/>
      <c r="H212"/>
      <c r="I212"/>
      <c r="J212"/>
      <c r="K212"/>
      <c r="L212"/>
      <c r="M212"/>
    </row>
    <row r="213" spans="3:13" x14ac:dyDescent="0.25">
      <c r="C213"/>
      <c r="D213"/>
      <c r="E213"/>
      <c r="F213"/>
      <c r="G213"/>
      <c r="H213"/>
      <c r="I213"/>
      <c r="J213"/>
      <c r="K213"/>
      <c r="L213"/>
      <c r="M213"/>
    </row>
    <row r="214" spans="3:13" x14ac:dyDescent="0.25">
      <c r="C214"/>
      <c r="D214"/>
      <c r="E214"/>
      <c r="F214"/>
      <c r="G214"/>
      <c r="H214"/>
      <c r="I214"/>
      <c r="J214"/>
      <c r="K214"/>
      <c r="L214"/>
      <c r="M214"/>
    </row>
    <row r="215" spans="3:13" x14ac:dyDescent="0.25">
      <c r="C215"/>
      <c r="D215"/>
      <c r="E215"/>
      <c r="F215"/>
      <c r="G215"/>
      <c r="H215"/>
      <c r="I215"/>
      <c r="J215"/>
      <c r="K215"/>
      <c r="L215"/>
      <c r="M215"/>
    </row>
    <row r="216" spans="3:13" x14ac:dyDescent="0.25">
      <c r="C216"/>
      <c r="D216"/>
      <c r="E216"/>
      <c r="F216"/>
      <c r="G216"/>
      <c r="H216"/>
      <c r="I216"/>
      <c r="J216"/>
      <c r="K216"/>
      <c r="L216"/>
      <c r="M216"/>
    </row>
    <row r="217" spans="3:13" x14ac:dyDescent="0.25">
      <c r="C217"/>
      <c r="D217"/>
      <c r="E217"/>
      <c r="F217"/>
      <c r="G217"/>
      <c r="H217"/>
      <c r="I217"/>
      <c r="J217"/>
      <c r="K217"/>
      <c r="L217"/>
      <c r="M217"/>
    </row>
    <row r="218" spans="3:13" x14ac:dyDescent="0.25">
      <c r="C218"/>
      <c r="D218"/>
      <c r="E218"/>
      <c r="F218"/>
      <c r="G218"/>
      <c r="H218"/>
      <c r="I218"/>
      <c r="J218"/>
      <c r="K218"/>
      <c r="L218"/>
      <c r="M218"/>
    </row>
    <row r="219" spans="3:13" x14ac:dyDescent="0.25">
      <c r="C219"/>
      <c r="D219"/>
      <c r="E219"/>
      <c r="F219"/>
      <c r="G219"/>
      <c r="H219"/>
      <c r="I219"/>
      <c r="J219"/>
      <c r="K219"/>
      <c r="L219"/>
      <c r="M219"/>
    </row>
    <row r="220" spans="3:13" x14ac:dyDescent="0.25">
      <c r="C220"/>
      <c r="D220"/>
      <c r="E220"/>
      <c r="F220"/>
      <c r="G220"/>
      <c r="H220"/>
      <c r="I220"/>
      <c r="J220"/>
      <c r="K220"/>
      <c r="L220"/>
      <c r="M220"/>
    </row>
    <row r="221" spans="3:13" x14ac:dyDescent="0.25">
      <c r="C221"/>
      <c r="D221"/>
      <c r="E221"/>
      <c r="F221"/>
      <c r="G221"/>
      <c r="H221"/>
      <c r="I221"/>
      <c r="J221"/>
      <c r="K221"/>
      <c r="L221"/>
      <c r="M221"/>
    </row>
    <row r="222" spans="3:13" x14ac:dyDescent="0.25">
      <c r="C222"/>
      <c r="D222"/>
      <c r="E222"/>
      <c r="F222"/>
      <c r="G222"/>
      <c r="H222"/>
      <c r="I222"/>
      <c r="J222"/>
      <c r="K222"/>
      <c r="L222"/>
      <c r="M222"/>
    </row>
    <row r="223" spans="3:13" x14ac:dyDescent="0.25">
      <c r="C223"/>
      <c r="D223"/>
      <c r="E223"/>
      <c r="F223"/>
      <c r="G223"/>
      <c r="H223"/>
      <c r="I223"/>
      <c r="J223"/>
      <c r="K223"/>
      <c r="L223"/>
      <c r="M223"/>
    </row>
    <row r="224" spans="3:13" x14ac:dyDescent="0.25">
      <c r="C224"/>
      <c r="D224"/>
      <c r="E224"/>
      <c r="F224"/>
      <c r="G224"/>
      <c r="H224"/>
      <c r="I224"/>
      <c r="J224"/>
      <c r="K224"/>
      <c r="L224"/>
      <c r="M224"/>
    </row>
    <row r="225" spans="3:13" x14ac:dyDescent="0.25">
      <c r="C225"/>
      <c r="D225"/>
      <c r="E225"/>
      <c r="F225"/>
      <c r="G225"/>
      <c r="H225"/>
      <c r="I225"/>
      <c r="J225"/>
      <c r="K225"/>
      <c r="L225"/>
      <c r="M225"/>
    </row>
    <row r="226" spans="3:13" x14ac:dyDescent="0.25">
      <c r="C226"/>
      <c r="D226"/>
      <c r="E226"/>
      <c r="F226"/>
      <c r="G226"/>
      <c r="H226"/>
      <c r="I226"/>
      <c r="J226"/>
      <c r="K226"/>
      <c r="L226"/>
      <c r="M226"/>
    </row>
    <row r="227" spans="3:13" x14ac:dyDescent="0.25">
      <c r="C227"/>
      <c r="D227"/>
      <c r="E227"/>
      <c r="F227"/>
      <c r="G227"/>
      <c r="H227"/>
      <c r="I227"/>
      <c r="J227"/>
      <c r="K227"/>
      <c r="L227"/>
      <c r="M227"/>
    </row>
    <row r="228" spans="3:13" x14ac:dyDescent="0.25">
      <c r="C228"/>
      <c r="D228"/>
      <c r="E228"/>
      <c r="F228"/>
      <c r="G228"/>
      <c r="H228"/>
      <c r="I228"/>
      <c r="J228"/>
      <c r="K228"/>
      <c r="L228"/>
      <c r="M228"/>
    </row>
    <row r="229" spans="3:13" x14ac:dyDescent="0.25">
      <c r="C229"/>
      <c r="D229"/>
      <c r="E229"/>
      <c r="F229"/>
      <c r="G229"/>
      <c r="H229"/>
      <c r="I229"/>
      <c r="J229"/>
      <c r="K229"/>
      <c r="L229"/>
      <c r="M229"/>
    </row>
    <row r="230" spans="3:13" x14ac:dyDescent="0.25">
      <c r="C230"/>
      <c r="D230"/>
      <c r="E230"/>
      <c r="F230"/>
      <c r="G230"/>
      <c r="H230"/>
      <c r="I230"/>
      <c r="J230"/>
      <c r="K230"/>
      <c r="L230"/>
      <c r="M230"/>
    </row>
    <row r="231" spans="3:13" x14ac:dyDescent="0.25">
      <c r="C231"/>
      <c r="D231"/>
      <c r="E231"/>
      <c r="F231"/>
      <c r="G231"/>
      <c r="H231"/>
      <c r="I231"/>
      <c r="J231"/>
      <c r="K231"/>
      <c r="L231"/>
      <c r="M231"/>
    </row>
    <row r="232" spans="3:13" x14ac:dyDescent="0.25">
      <c r="C232"/>
      <c r="D232"/>
      <c r="E232"/>
      <c r="F232"/>
      <c r="G232"/>
      <c r="H232"/>
      <c r="I232"/>
      <c r="J232"/>
      <c r="K232"/>
      <c r="L232"/>
      <c r="M232"/>
    </row>
    <row r="233" spans="3:13" x14ac:dyDescent="0.25">
      <c r="C233"/>
      <c r="D233"/>
      <c r="E233"/>
      <c r="F233"/>
      <c r="G233"/>
      <c r="H233"/>
      <c r="I233"/>
      <c r="J233"/>
      <c r="K233"/>
      <c r="L233"/>
      <c r="M233"/>
    </row>
    <row r="234" spans="3:13" x14ac:dyDescent="0.25">
      <c r="C234"/>
      <c r="D234"/>
      <c r="E234"/>
      <c r="F234"/>
      <c r="G234"/>
      <c r="H234"/>
      <c r="I234"/>
      <c r="J234"/>
      <c r="K234"/>
      <c r="L234"/>
      <c r="M234"/>
    </row>
    <row r="235" spans="3:13" x14ac:dyDescent="0.25">
      <c r="C235"/>
      <c r="D235"/>
      <c r="E235"/>
      <c r="F235"/>
      <c r="G235"/>
      <c r="H235"/>
      <c r="I235"/>
      <c r="J235"/>
      <c r="K235"/>
      <c r="L235"/>
      <c r="M235"/>
    </row>
    <row r="236" spans="3:13" x14ac:dyDescent="0.25">
      <c r="C236"/>
      <c r="D236"/>
      <c r="E236"/>
      <c r="F236"/>
      <c r="G236"/>
      <c r="H236"/>
      <c r="I236"/>
      <c r="J236"/>
      <c r="K236"/>
      <c r="L236"/>
      <c r="M236"/>
    </row>
    <row r="237" spans="3:13" x14ac:dyDescent="0.25">
      <c r="C237"/>
      <c r="D237"/>
      <c r="E237"/>
      <c r="F237"/>
      <c r="G237"/>
      <c r="H237"/>
      <c r="I237"/>
      <c r="J237"/>
      <c r="K237"/>
      <c r="L237"/>
      <c r="M237"/>
    </row>
    <row r="238" spans="3:13" x14ac:dyDescent="0.25">
      <c r="C238"/>
      <c r="D238"/>
      <c r="E238"/>
      <c r="F238"/>
      <c r="G238"/>
      <c r="H238"/>
      <c r="I238"/>
      <c r="J238"/>
      <c r="K238"/>
      <c r="L238"/>
      <c r="M238"/>
    </row>
    <row r="239" spans="3:13" x14ac:dyDescent="0.25">
      <c r="C239"/>
      <c r="D239"/>
      <c r="E239"/>
      <c r="F239"/>
      <c r="G239"/>
      <c r="H239"/>
      <c r="I239"/>
      <c r="J239"/>
      <c r="K239"/>
      <c r="L239"/>
      <c r="M239"/>
    </row>
    <row r="240" spans="3:13" x14ac:dyDescent="0.25">
      <c r="C240"/>
      <c r="D240"/>
      <c r="E240"/>
      <c r="F240"/>
      <c r="G240"/>
      <c r="H240"/>
      <c r="I240"/>
      <c r="J240"/>
      <c r="K240"/>
      <c r="L240"/>
      <c r="M240"/>
    </row>
    <row r="241" spans="3:13" x14ac:dyDescent="0.25">
      <c r="C241"/>
      <c r="D241"/>
      <c r="E241"/>
      <c r="F241"/>
      <c r="G241"/>
      <c r="H241"/>
      <c r="I241"/>
      <c r="J241"/>
      <c r="K241"/>
      <c r="L241"/>
      <c r="M241"/>
    </row>
    <row r="242" spans="3:13" x14ac:dyDescent="0.25">
      <c r="C242"/>
      <c r="D242"/>
      <c r="E242"/>
      <c r="F242"/>
      <c r="G242"/>
      <c r="H242"/>
      <c r="I242"/>
      <c r="J242"/>
      <c r="K242"/>
      <c r="L242"/>
      <c r="M242"/>
    </row>
    <row r="243" spans="3:13" x14ac:dyDescent="0.25">
      <c r="C243"/>
      <c r="D243"/>
      <c r="E243"/>
      <c r="F243"/>
      <c r="G243"/>
      <c r="H243"/>
      <c r="I243"/>
      <c r="J243"/>
      <c r="K243"/>
      <c r="L243"/>
      <c r="M243"/>
    </row>
    <row r="244" spans="3:13" x14ac:dyDescent="0.25">
      <c r="C244"/>
      <c r="D244"/>
      <c r="E244"/>
      <c r="F244"/>
      <c r="G244"/>
      <c r="H244"/>
      <c r="I244"/>
      <c r="J244"/>
      <c r="K244"/>
      <c r="L244"/>
      <c r="M244"/>
    </row>
    <row r="245" spans="3:13" x14ac:dyDescent="0.25">
      <c r="C245"/>
      <c r="D245"/>
      <c r="E245"/>
      <c r="F245"/>
      <c r="G245"/>
      <c r="H245"/>
      <c r="I245"/>
      <c r="J245"/>
      <c r="K245"/>
      <c r="L245"/>
      <c r="M245"/>
    </row>
    <row r="246" spans="3:13" x14ac:dyDescent="0.25">
      <c r="C246"/>
      <c r="D246"/>
      <c r="E246"/>
      <c r="F246"/>
      <c r="G246"/>
      <c r="H246"/>
      <c r="I246"/>
      <c r="J246"/>
      <c r="K246"/>
      <c r="L246"/>
      <c r="M246"/>
    </row>
    <row r="247" spans="3:13" x14ac:dyDescent="0.25">
      <c r="C247"/>
      <c r="D247"/>
      <c r="E247"/>
      <c r="F247"/>
      <c r="G247"/>
      <c r="H247"/>
      <c r="I247"/>
      <c r="J247"/>
      <c r="K247"/>
      <c r="L247"/>
      <c r="M247"/>
    </row>
    <row r="248" spans="3:13" x14ac:dyDescent="0.25">
      <c r="C248"/>
      <c r="D248"/>
      <c r="E248"/>
      <c r="F248"/>
      <c r="G248"/>
      <c r="H248"/>
      <c r="I248"/>
      <c r="J248"/>
      <c r="K248"/>
      <c r="L248"/>
      <c r="M248"/>
    </row>
    <row r="249" spans="3:13" x14ac:dyDescent="0.25">
      <c r="C249"/>
      <c r="D249"/>
      <c r="E249"/>
      <c r="F249"/>
      <c r="G249"/>
      <c r="H249"/>
      <c r="I249"/>
      <c r="J249"/>
      <c r="K249"/>
      <c r="L249"/>
      <c r="M249"/>
    </row>
    <row r="250" spans="3:13" x14ac:dyDescent="0.25">
      <c r="C250"/>
      <c r="D250"/>
      <c r="E250"/>
      <c r="F250"/>
      <c r="G250"/>
      <c r="H250"/>
      <c r="I250"/>
      <c r="J250"/>
      <c r="K250"/>
      <c r="L250"/>
      <c r="M250"/>
    </row>
    <row r="251" spans="3:13" x14ac:dyDescent="0.25">
      <c r="C251"/>
      <c r="D251"/>
      <c r="E251"/>
      <c r="F251"/>
      <c r="G251"/>
      <c r="H251"/>
      <c r="I251"/>
      <c r="J251"/>
      <c r="K251"/>
      <c r="L251"/>
      <c r="M251"/>
    </row>
    <row r="252" spans="3:13" x14ac:dyDescent="0.25">
      <c r="C252"/>
      <c r="D252"/>
      <c r="E252"/>
      <c r="F252"/>
      <c r="G252"/>
      <c r="H252"/>
      <c r="I252"/>
      <c r="J252"/>
      <c r="K252"/>
      <c r="L252"/>
      <c r="M252"/>
    </row>
    <row r="253" spans="3:13" x14ac:dyDescent="0.25">
      <c r="C253"/>
      <c r="D253"/>
      <c r="E253"/>
      <c r="F253"/>
      <c r="G253"/>
      <c r="H253"/>
      <c r="I253"/>
      <c r="J253"/>
      <c r="K253"/>
      <c r="L253"/>
      <c r="M253"/>
    </row>
    <row r="254" spans="3:13" x14ac:dyDescent="0.25">
      <c r="C254"/>
      <c r="D254"/>
      <c r="E254"/>
      <c r="F254"/>
      <c r="G254"/>
      <c r="H254"/>
      <c r="I254"/>
      <c r="J254"/>
      <c r="K254"/>
      <c r="L254"/>
      <c r="M254"/>
    </row>
    <row r="255" spans="3:13" x14ac:dyDescent="0.25">
      <c r="C255"/>
      <c r="D255"/>
      <c r="E255"/>
      <c r="F255"/>
      <c r="G255"/>
      <c r="H255"/>
      <c r="I255"/>
      <c r="J255"/>
      <c r="K255"/>
      <c r="L255"/>
      <c r="M255"/>
    </row>
    <row r="256" spans="3:13" x14ac:dyDescent="0.25">
      <c r="C256"/>
      <c r="D256"/>
      <c r="E256"/>
      <c r="F256"/>
      <c r="G256"/>
      <c r="H256"/>
      <c r="I256"/>
      <c r="J256"/>
      <c r="K256"/>
      <c r="L256"/>
      <c r="M256"/>
    </row>
    <row r="257" spans="3:13" x14ac:dyDescent="0.25">
      <c r="C257"/>
      <c r="D257"/>
      <c r="E257"/>
      <c r="F257"/>
      <c r="G257"/>
      <c r="H257"/>
      <c r="I257"/>
      <c r="J257"/>
      <c r="K257"/>
      <c r="L257"/>
      <c r="M257"/>
    </row>
    <row r="258" spans="3:13" x14ac:dyDescent="0.25">
      <c r="C258"/>
      <c r="D258"/>
      <c r="E258"/>
      <c r="F258"/>
      <c r="G258"/>
      <c r="H258"/>
      <c r="I258"/>
      <c r="J258"/>
      <c r="K258"/>
      <c r="L258"/>
      <c r="M258"/>
    </row>
  </sheetData>
  <pageMargins left="0.7" right="0.7" top="0.75" bottom="0.75" header="0.3" footer="0.3"/>
  <pageSetup paperSize="5" scale="84" fitToHeight="0" orientation="landscape" verticalDpi="1200" r:id="rId2"/>
  <headerFooter>
    <oddFooter>&amp;LFUND &amp;A&amp;CPage &amp;P of &amp;N&amp;RPrinted: &amp;D at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zoomScaleNormal="100" workbookViewId="0">
      <selection activeCell="I3" sqref="I3"/>
    </sheetView>
  </sheetViews>
  <sheetFormatPr defaultRowHeight="15" x14ac:dyDescent="0.25"/>
  <cols>
    <col min="1" max="1" width="59.28515625" customWidth="1"/>
    <col min="2" max="10" width="16.140625" customWidth="1"/>
    <col min="11" max="11" width="12.7109375" customWidth="1"/>
    <col min="12" max="13" width="10.7109375" bestFit="1" customWidth="1"/>
    <col min="14" max="15" width="11.42578125" bestFit="1" customWidth="1"/>
    <col min="16" max="17" width="10.140625" bestFit="1" customWidth="1"/>
    <col min="18" max="18" width="10.42578125" customWidth="1"/>
    <col min="19" max="19" width="9.7109375" bestFit="1" customWidth="1"/>
    <col min="20" max="21" width="14.140625" bestFit="1" customWidth="1"/>
    <col min="22" max="22" width="11.7109375" bestFit="1" customWidth="1"/>
    <col min="23" max="23" width="13.7109375" bestFit="1" customWidth="1"/>
    <col min="24" max="25" width="8.7109375" bestFit="1" customWidth="1"/>
    <col min="26" max="26" width="12.7109375" bestFit="1" customWidth="1"/>
    <col min="27" max="27" width="9.7109375" bestFit="1" customWidth="1"/>
    <col min="28" max="28" width="10.140625" bestFit="1" customWidth="1"/>
    <col min="29" max="29" width="13.7109375" bestFit="1" customWidth="1"/>
    <col min="30" max="30" width="8.7109375" bestFit="1" customWidth="1"/>
    <col min="31" max="31" width="12.5703125" bestFit="1" customWidth="1"/>
    <col min="32" max="32" width="10.140625" bestFit="1" customWidth="1"/>
    <col min="33" max="33" width="8.7109375" bestFit="1" customWidth="1"/>
    <col min="34" max="34" width="12.5703125" bestFit="1" customWidth="1"/>
    <col min="35" max="36" width="11.140625" bestFit="1" customWidth="1"/>
    <col min="37" max="37" width="10.42578125" bestFit="1" customWidth="1"/>
    <col min="38" max="38" width="11.140625" bestFit="1" customWidth="1"/>
    <col min="39" max="39" width="12.5703125" bestFit="1" customWidth="1"/>
    <col min="40" max="40" width="10.140625" bestFit="1" customWidth="1"/>
    <col min="41" max="41" width="11.140625" bestFit="1" customWidth="1"/>
    <col min="42" max="42" width="8.7109375" bestFit="1" customWidth="1"/>
    <col min="43" max="43" width="11.140625" bestFit="1" customWidth="1"/>
    <col min="44" max="44" width="14.140625" bestFit="1" customWidth="1"/>
    <col min="45" max="45" width="44.28515625" bestFit="1" customWidth="1"/>
    <col min="46" max="46" width="38.7109375" bestFit="1" customWidth="1"/>
    <col min="47" max="47" width="34.28515625" bestFit="1" customWidth="1"/>
    <col min="48" max="48" width="47.7109375" bestFit="1" customWidth="1"/>
    <col min="49" max="49" width="42.140625" bestFit="1" customWidth="1"/>
    <col min="50" max="50" width="34.7109375" bestFit="1" customWidth="1"/>
    <col min="51" max="51" width="33.140625" bestFit="1" customWidth="1"/>
    <col min="52" max="52" width="44.140625" bestFit="1" customWidth="1"/>
    <col min="53" max="53" width="39" bestFit="1" customWidth="1"/>
    <col min="54" max="54" width="36" bestFit="1" customWidth="1"/>
    <col min="55" max="55" width="48.7109375" bestFit="1" customWidth="1"/>
    <col min="56" max="56" width="35.42578125" bestFit="1" customWidth="1"/>
    <col min="57" max="57" width="52.5703125" bestFit="1" customWidth="1"/>
    <col min="58" max="58" width="42.28515625" bestFit="1" customWidth="1"/>
    <col min="59" max="59" width="48.140625" bestFit="1" customWidth="1"/>
    <col min="60" max="60" width="54.7109375" bestFit="1" customWidth="1"/>
    <col min="61" max="61" width="36.5703125" bestFit="1" customWidth="1"/>
    <col min="62" max="62" width="45.28515625" bestFit="1" customWidth="1"/>
    <col min="63" max="63" width="49.7109375" bestFit="1" customWidth="1"/>
    <col min="64" max="64" width="27.85546875" bestFit="1" customWidth="1"/>
    <col min="65" max="65" width="38.28515625" bestFit="1" customWidth="1"/>
    <col min="66" max="66" width="29.140625" bestFit="1" customWidth="1"/>
    <col min="67" max="67" width="35.28515625" bestFit="1" customWidth="1"/>
    <col min="68" max="68" width="40.7109375" bestFit="1" customWidth="1"/>
    <col min="69" max="69" width="39.28515625" bestFit="1" customWidth="1"/>
    <col min="70" max="70" width="39.7109375" bestFit="1" customWidth="1"/>
    <col min="71" max="71" width="43.42578125" bestFit="1" customWidth="1"/>
    <col min="72" max="72" width="30.5703125" bestFit="1" customWidth="1"/>
    <col min="73" max="73" width="48.28515625" bestFit="1" customWidth="1"/>
    <col min="74" max="74" width="44" bestFit="1" customWidth="1"/>
    <col min="75" max="75" width="29.5703125" bestFit="1" customWidth="1"/>
    <col min="76" max="76" width="43.140625" bestFit="1" customWidth="1"/>
    <col min="77" max="77" width="51.28515625" bestFit="1" customWidth="1"/>
    <col min="78" max="78" width="48.28515625" bestFit="1" customWidth="1"/>
    <col min="79" max="79" width="35.140625" bestFit="1" customWidth="1"/>
    <col min="80" max="80" width="42" bestFit="1" customWidth="1"/>
    <col min="81" max="81" width="45.5703125" bestFit="1" customWidth="1"/>
    <col min="82" max="82" width="49.42578125" bestFit="1" customWidth="1"/>
    <col min="83" max="83" width="42" bestFit="1" customWidth="1"/>
    <col min="84" max="84" width="40.42578125" bestFit="1" customWidth="1"/>
    <col min="85" max="85" width="43.7109375" bestFit="1" customWidth="1"/>
    <col min="86" max="86" width="40.5703125" bestFit="1" customWidth="1"/>
    <col min="87" max="87" width="39.28515625" bestFit="1" customWidth="1"/>
    <col min="88" max="88" width="46.85546875" bestFit="1" customWidth="1"/>
    <col min="89" max="89" width="41.28515625" bestFit="1" customWidth="1"/>
    <col min="90" max="90" width="37.5703125" bestFit="1" customWidth="1"/>
    <col min="91" max="91" width="42.5703125" bestFit="1" customWidth="1"/>
    <col min="92" max="92" width="39.140625" bestFit="1" customWidth="1"/>
    <col min="93" max="93" width="44.140625" bestFit="1" customWidth="1"/>
    <col min="94" max="94" width="50" bestFit="1" customWidth="1"/>
    <col min="95" max="95" width="52.140625" bestFit="1" customWidth="1"/>
    <col min="96" max="96" width="54.28515625" bestFit="1" customWidth="1"/>
    <col min="97" max="97" width="53.28515625" bestFit="1" customWidth="1"/>
    <col min="98" max="98" width="36.28515625" bestFit="1" customWidth="1"/>
    <col min="99" max="99" width="52.7109375" bestFit="1" customWidth="1"/>
    <col min="100" max="100" width="52.28515625" bestFit="1" customWidth="1"/>
    <col min="101" max="101" width="50.7109375" bestFit="1" customWidth="1"/>
    <col min="102" max="102" width="51.85546875" bestFit="1" customWidth="1"/>
    <col min="103" max="103" width="49.140625" bestFit="1" customWidth="1"/>
    <col min="104" max="104" width="41.28515625" bestFit="1" customWidth="1"/>
    <col min="105" max="105" width="48.7109375" bestFit="1" customWidth="1"/>
    <col min="106" max="106" width="50.7109375" bestFit="1" customWidth="1"/>
    <col min="107" max="107" width="44" bestFit="1" customWidth="1"/>
    <col min="108" max="109" width="42.28515625" bestFit="1" customWidth="1"/>
    <col min="110" max="110" width="62.28515625" bestFit="1" customWidth="1"/>
    <col min="111" max="111" width="33.7109375" bestFit="1" customWidth="1"/>
    <col min="112" max="112" width="28.28515625" bestFit="1" customWidth="1"/>
    <col min="113" max="113" width="42.5703125" bestFit="1" customWidth="1"/>
    <col min="114" max="114" width="50.85546875" bestFit="1" customWidth="1"/>
    <col min="115" max="115" width="53.5703125" bestFit="1" customWidth="1"/>
    <col min="116" max="116" width="46.140625" bestFit="1" customWidth="1"/>
    <col min="117" max="117" width="53.7109375" bestFit="1" customWidth="1"/>
    <col min="118" max="118" width="49" bestFit="1" customWidth="1"/>
    <col min="119" max="119" width="36.140625" bestFit="1" customWidth="1"/>
    <col min="120" max="120" width="37.85546875" bestFit="1" customWidth="1"/>
    <col min="121" max="121" width="39.140625" bestFit="1" customWidth="1"/>
    <col min="122" max="122" width="37.28515625" bestFit="1" customWidth="1"/>
    <col min="123" max="123" width="59" bestFit="1" customWidth="1"/>
    <col min="124" max="124" width="27.28515625" bestFit="1" customWidth="1"/>
    <col min="125" max="125" width="42.42578125" bestFit="1" customWidth="1"/>
    <col min="126" max="126" width="42.7109375" bestFit="1" customWidth="1"/>
    <col min="127" max="127" width="52.28515625" bestFit="1" customWidth="1"/>
    <col min="128" max="128" width="37.42578125" bestFit="1" customWidth="1"/>
    <col min="129" max="129" width="39.5703125" bestFit="1" customWidth="1"/>
    <col min="130" max="130" width="36.5703125" bestFit="1" customWidth="1"/>
    <col min="131" max="131" width="14.140625" bestFit="1" customWidth="1"/>
  </cols>
  <sheetData>
    <row r="1" spans="1:11" ht="45" x14ac:dyDescent="0.25">
      <c r="A1" s="3" t="s">
        <v>1</v>
      </c>
      <c r="B1" s="1" t="s" vm="13">
        <v>576</v>
      </c>
      <c r="D1" s="6"/>
    </row>
    <row r="2" spans="1:11" x14ac:dyDescent="0.25">
      <c r="A2" s="3" t="s">
        <v>2</v>
      </c>
      <c r="B2" t="s" vm="1">
        <v>3</v>
      </c>
      <c r="D2" s="6"/>
    </row>
    <row r="3" spans="1:11" x14ac:dyDescent="0.25">
      <c r="A3" s="3" t="s">
        <v>4</v>
      </c>
      <c r="B3" t="s" vm="2">
        <v>5</v>
      </c>
    </row>
    <row r="4" spans="1:11" x14ac:dyDescent="0.25">
      <c r="A4" s="3" t="s">
        <v>6</v>
      </c>
      <c r="B4" t="s" vm="3">
        <v>7</v>
      </c>
    </row>
    <row r="6" spans="1:11" x14ac:dyDescent="0.25">
      <c r="A6" s="3" t="s">
        <v>8</v>
      </c>
      <c r="B6" s="4" t="s">
        <v>742</v>
      </c>
      <c r="C6" s="5"/>
      <c r="D6" s="5"/>
      <c r="E6" s="5"/>
      <c r="F6" s="5"/>
      <c r="G6" s="5"/>
      <c r="H6" s="5"/>
      <c r="I6" s="5"/>
      <c r="J6" s="5"/>
      <c r="K6" s="5"/>
    </row>
    <row r="7" spans="1:11" ht="30.75" customHeight="1" x14ac:dyDescent="0.25">
      <c r="A7" s="3" t="s">
        <v>205</v>
      </c>
      <c r="B7" s="24" t="s">
        <v>17</v>
      </c>
      <c r="C7" s="24" t="s">
        <v>16</v>
      </c>
      <c r="D7" s="24" t="s">
        <v>15</v>
      </c>
      <c r="E7" s="24" t="s">
        <v>14</v>
      </c>
      <c r="F7" s="24" t="s">
        <v>13</v>
      </c>
      <c r="G7" s="24" t="s">
        <v>12</v>
      </c>
      <c r="H7" s="24" t="s">
        <v>11</v>
      </c>
      <c r="I7" s="24" t="s">
        <v>10</v>
      </c>
      <c r="J7" s="24" t="s">
        <v>0</v>
      </c>
      <c r="K7" s="24" t="s">
        <v>9</v>
      </c>
    </row>
    <row r="8" spans="1:11" x14ac:dyDescent="0.25">
      <c r="A8" s="2" t="s">
        <v>567</v>
      </c>
      <c r="B8" s="31">
        <v>83682.299999999988</v>
      </c>
      <c r="C8" s="31">
        <v>232440.89</v>
      </c>
      <c r="D8" s="31">
        <v>14825</v>
      </c>
      <c r="E8" s="31">
        <v>5173.45</v>
      </c>
      <c r="F8" s="32"/>
      <c r="G8" s="32"/>
      <c r="H8" s="32"/>
      <c r="I8" s="32"/>
      <c r="J8" s="32"/>
      <c r="K8" s="31">
        <v>336121.64</v>
      </c>
    </row>
    <row r="9" spans="1:11" x14ac:dyDescent="0.25">
      <c r="A9" s="30" t="s">
        <v>749</v>
      </c>
      <c r="B9" s="53">
        <v>63889.289999999994</v>
      </c>
      <c r="C9" s="51">
        <v>5007.4400000000005</v>
      </c>
      <c r="D9" s="51">
        <v>4447.5</v>
      </c>
      <c r="E9" s="50"/>
      <c r="F9" s="50"/>
      <c r="G9" s="50"/>
      <c r="H9" s="50"/>
      <c r="I9" s="50"/>
      <c r="J9" s="50"/>
      <c r="K9" s="52">
        <v>73344.23</v>
      </c>
    </row>
    <row r="10" spans="1:11" x14ac:dyDescent="0.25">
      <c r="A10" s="30" t="s">
        <v>1064</v>
      </c>
      <c r="B10" s="49"/>
      <c r="C10" s="50"/>
      <c r="D10" s="50"/>
      <c r="E10" s="51">
        <v>5173.1499999999996</v>
      </c>
      <c r="F10" s="50"/>
      <c r="G10" s="50"/>
      <c r="H10" s="50"/>
      <c r="I10" s="50"/>
      <c r="J10" s="50"/>
      <c r="K10" s="52">
        <v>5173.1499999999996</v>
      </c>
    </row>
    <row r="11" spans="1:11" x14ac:dyDescent="0.25">
      <c r="A11" s="30" t="s">
        <v>1065</v>
      </c>
      <c r="B11" s="53">
        <v>10283.5</v>
      </c>
      <c r="C11" s="51">
        <v>0</v>
      </c>
      <c r="D11" s="51">
        <v>0</v>
      </c>
      <c r="E11" s="51">
        <v>0.3</v>
      </c>
      <c r="F11" s="50"/>
      <c r="G11" s="50"/>
      <c r="H11" s="50"/>
      <c r="I11" s="50"/>
      <c r="J11" s="50"/>
      <c r="K11" s="52">
        <v>10283.799999999999</v>
      </c>
    </row>
    <row r="12" spans="1:11" x14ac:dyDescent="0.25">
      <c r="A12" s="30" t="s">
        <v>1066</v>
      </c>
      <c r="B12" s="49"/>
      <c r="C12" s="51">
        <v>215749.42</v>
      </c>
      <c r="D12" s="51">
        <v>0</v>
      </c>
      <c r="E12" s="50"/>
      <c r="F12" s="50"/>
      <c r="G12" s="50"/>
      <c r="H12" s="50"/>
      <c r="I12" s="50"/>
      <c r="J12" s="50"/>
      <c r="K12" s="52">
        <v>215749.42</v>
      </c>
    </row>
    <row r="13" spans="1:11" x14ac:dyDescent="0.25">
      <c r="A13" s="30" t="s">
        <v>1067</v>
      </c>
      <c r="B13" s="53">
        <v>9509.5099999999984</v>
      </c>
      <c r="C13" s="51">
        <v>11684.03</v>
      </c>
      <c r="D13" s="51">
        <v>10377.5</v>
      </c>
      <c r="E13" s="50"/>
      <c r="F13" s="50"/>
      <c r="G13" s="50"/>
      <c r="H13" s="50"/>
      <c r="I13" s="50"/>
      <c r="J13" s="50"/>
      <c r="K13" s="52">
        <v>31571.040000000001</v>
      </c>
    </row>
    <row r="14" spans="1:11" x14ac:dyDescent="0.25">
      <c r="A14" s="2" t="s">
        <v>568</v>
      </c>
      <c r="B14" s="32"/>
      <c r="C14" s="32"/>
      <c r="D14" s="31">
        <v>75884</v>
      </c>
      <c r="E14" s="32"/>
      <c r="F14" s="32"/>
      <c r="G14" s="32"/>
      <c r="H14" s="32"/>
      <c r="I14" s="32"/>
      <c r="J14" s="32"/>
      <c r="K14" s="31">
        <v>75884</v>
      </c>
    </row>
    <row r="15" spans="1:11" x14ac:dyDescent="0.25">
      <c r="A15" s="30" t="s">
        <v>1065</v>
      </c>
      <c r="B15" s="49"/>
      <c r="C15" s="50"/>
      <c r="D15" s="51">
        <v>75884</v>
      </c>
      <c r="E15" s="50"/>
      <c r="F15" s="50"/>
      <c r="G15" s="50"/>
      <c r="H15" s="50"/>
      <c r="I15" s="50"/>
      <c r="J15" s="50"/>
      <c r="K15" s="52">
        <v>75884</v>
      </c>
    </row>
    <row r="16" spans="1:11" hidden="1" x14ac:dyDescent="0.25">
      <c r="A16" s="2" t="s">
        <v>494</v>
      </c>
      <c r="B16" s="31">
        <v>6.730260793119669E-11</v>
      </c>
      <c r="C16" s="31">
        <v>0</v>
      </c>
      <c r="D16" s="32"/>
      <c r="E16" s="32"/>
      <c r="F16" s="32"/>
      <c r="G16" s="32"/>
      <c r="H16" s="32"/>
      <c r="I16" s="32"/>
      <c r="J16" s="32"/>
      <c r="K16" s="31">
        <v>6.730260793119669E-11</v>
      </c>
    </row>
    <row r="17" spans="1:11" hidden="1" x14ac:dyDescent="0.25">
      <c r="A17" s="30" t="s">
        <v>758</v>
      </c>
      <c r="B17" s="53">
        <v>9.0949470177292824E-12</v>
      </c>
      <c r="C17" s="51">
        <v>0</v>
      </c>
      <c r="D17" s="50"/>
      <c r="E17" s="50"/>
      <c r="F17" s="50"/>
      <c r="G17" s="50"/>
      <c r="H17" s="50"/>
      <c r="I17" s="50"/>
      <c r="J17" s="50"/>
      <c r="K17" s="52">
        <v>9.0949470177292824E-12</v>
      </c>
    </row>
    <row r="18" spans="1:11" x14ac:dyDescent="0.25">
      <c r="A18" s="30" t="s">
        <v>1031</v>
      </c>
      <c r="B18" s="53">
        <v>5.8207660913467407E-11</v>
      </c>
      <c r="C18" s="51">
        <v>0</v>
      </c>
      <c r="D18" s="50"/>
      <c r="E18" s="50"/>
      <c r="F18" s="50"/>
      <c r="G18" s="50"/>
      <c r="H18" s="50"/>
      <c r="I18" s="50"/>
      <c r="J18" s="50"/>
      <c r="K18" s="52">
        <v>5.8207660913467407E-11</v>
      </c>
    </row>
    <row r="19" spans="1:11" x14ac:dyDescent="0.25">
      <c r="A19" s="2" t="s">
        <v>569</v>
      </c>
      <c r="B19" s="32"/>
      <c r="C19" s="32"/>
      <c r="D19" s="32"/>
      <c r="E19" s="32"/>
      <c r="F19" s="32"/>
      <c r="G19" s="32"/>
      <c r="H19" s="32"/>
      <c r="I19" s="31">
        <v>51105</v>
      </c>
      <c r="J19" s="32"/>
      <c r="K19" s="31">
        <v>51105</v>
      </c>
    </row>
    <row r="20" spans="1:11" x14ac:dyDescent="0.25">
      <c r="A20" s="30" t="s">
        <v>882</v>
      </c>
      <c r="B20" s="49"/>
      <c r="C20" s="50"/>
      <c r="D20" s="50"/>
      <c r="E20" s="50"/>
      <c r="F20" s="50"/>
      <c r="G20" s="50"/>
      <c r="H20" s="50"/>
      <c r="I20" s="51">
        <v>51105</v>
      </c>
      <c r="J20" s="50"/>
      <c r="K20" s="52">
        <v>51105</v>
      </c>
    </row>
    <row r="21" spans="1:11" x14ac:dyDescent="0.25">
      <c r="A21" s="2" t="s">
        <v>410</v>
      </c>
      <c r="B21" s="31">
        <v>896762.0400000005</v>
      </c>
      <c r="C21" s="31">
        <v>881029.8</v>
      </c>
      <c r="D21" s="31">
        <v>1832049.8599999999</v>
      </c>
      <c r="E21" s="31">
        <v>701478.59</v>
      </c>
      <c r="F21" s="31">
        <v>575866.20000000007</v>
      </c>
      <c r="G21" s="31">
        <v>47626.9</v>
      </c>
      <c r="H21" s="31">
        <v>1961340.99</v>
      </c>
      <c r="I21" s="31">
        <v>1714053.4499999997</v>
      </c>
      <c r="J21" s="31">
        <v>0</v>
      </c>
      <c r="K21" s="31">
        <v>8610207.8300000001</v>
      </c>
    </row>
    <row r="22" spans="1:11" x14ac:dyDescent="0.25">
      <c r="A22" s="30" t="s">
        <v>749</v>
      </c>
      <c r="B22" s="53">
        <v>14151.380000000001</v>
      </c>
      <c r="C22" s="51">
        <v>43841.469999999994</v>
      </c>
      <c r="D22" s="51">
        <v>179278.53000000006</v>
      </c>
      <c r="E22" s="51">
        <v>64307.45</v>
      </c>
      <c r="F22" s="51">
        <v>-632.1</v>
      </c>
      <c r="G22" s="51">
        <v>250179.56</v>
      </c>
      <c r="H22" s="51">
        <v>1618769.5</v>
      </c>
      <c r="I22" s="51">
        <v>250368.86</v>
      </c>
      <c r="J22" s="50"/>
      <c r="K22" s="52">
        <v>2420264.65</v>
      </c>
    </row>
    <row r="23" spans="1:11" x14ac:dyDescent="0.25">
      <c r="A23" s="30" t="s">
        <v>1006</v>
      </c>
      <c r="B23" s="49"/>
      <c r="C23" s="51">
        <v>25000</v>
      </c>
      <c r="D23" s="50"/>
      <c r="E23" s="50"/>
      <c r="F23" s="50"/>
      <c r="G23" s="50"/>
      <c r="H23" s="50"/>
      <c r="I23" s="50"/>
      <c r="J23" s="50"/>
      <c r="K23" s="52">
        <v>25000</v>
      </c>
    </row>
    <row r="24" spans="1:11" x14ac:dyDescent="0.25">
      <c r="A24" s="30" t="s">
        <v>1068</v>
      </c>
      <c r="B24" s="53">
        <v>140207.13</v>
      </c>
      <c r="C24" s="51">
        <v>105036.26</v>
      </c>
      <c r="D24" s="51">
        <v>21770.7</v>
      </c>
      <c r="E24" s="51">
        <v>0</v>
      </c>
      <c r="F24" s="50"/>
      <c r="G24" s="50"/>
      <c r="H24" s="50"/>
      <c r="I24" s="50"/>
      <c r="J24" s="50"/>
      <c r="K24" s="52">
        <v>267014.08999999997</v>
      </c>
    </row>
    <row r="25" spans="1:11" x14ac:dyDescent="0.25">
      <c r="A25" s="30" t="s">
        <v>1059</v>
      </c>
      <c r="B25" s="53">
        <v>14851.160000000002</v>
      </c>
      <c r="C25" s="51">
        <v>20653.150000000001</v>
      </c>
      <c r="D25" s="51">
        <v>9385.02</v>
      </c>
      <c r="E25" s="51">
        <v>0</v>
      </c>
      <c r="F25" s="50"/>
      <c r="G25" s="50"/>
      <c r="H25" s="50"/>
      <c r="I25" s="50"/>
      <c r="J25" s="50"/>
      <c r="K25" s="52">
        <v>44889.33</v>
      </c>
    </row>
    <row r="26" spans="1:11" x14ac:dyDescent="0.25">
      <c r="A26" s="30" t="s">
        <v>1069</v>
      </c>
      <c r="B26" s="53">
        <v>649108.48000000045</v>
      </c>
      <c r="C26" s="51">
        <v>334001.4800000001</v>
      </c>
      <c r="D26" s="51">
        <v>100696.20999999999</v>
      </c>
      <c r="E26" s="51">
        <v>65192.680000000109</v>
      </c>
      <c r="F26" s="51">
        <v>0</v>
      </c>
      <c r="G26" s="51">
        <v>-250179.56</v>
      </c>
      <c r="H26" s="51">
        <v>250179.56</v>
      </c>
      <c r="I26" s="50"/>
      <c r="J26" s="50"/>
      <c r="K26" s="52">
        <v>1148998.8500000006</v>
      </c>
    </row>
    <row r="27" spans="1:11" x14ac:dyDescent="0.25">
      <c r="A27" s="30" t="s">
        <v>1070</v>
      </c>
      <c r="B27" s="53">
        <v>78443.89</v>
      </c>
      <c r="C27" s="51">
        <v>352497.43999999994</v>
      </c>
      <c r="D27" s="51">
        <v>1482827.96</v>
      </c>
      <c r="E27" s="51">
        <v>478162.4599999999</v>
      </c>
      <c r="F27" s="51">
        <v>-6367.9</v>
      </c>
      <c r="G27" s="51">
        <v>0</v>
      </c>
      <c r="H27" s="51">
        <v>0</v>
      </c>
      <c r="I27" s="50"/>
      <c r="J27" s="50"/>
      <c r="K27" s="52">
        <v>2385563.85</v>
      </c>
    </row>
    <row r="28" spans="1:11" x14ac:dyDescent="0.25">
      <c r="A28" s="30" t="s">
        <v>776</v>
      </c>
      <c r="B28" s="49"/>
      <c r="C28" s="50"/>
      <c r="D28" s="51">
        <v>38091.440000000002</v>
      </c>
      <c r="E28" s="51">
        <v>15393</v>
      </c>
      <c r="F28" s="51">
        <v>582866.20000000007</v>
      </c>
      <c r="G28" s="51">
        <v>47626.9</v>
      </c>
      <c r="H28" s="51">
        <v>27453.23</v>
      </c>
      <c r="I28" s="51">
        <v>38569.229999999996</v>
      </c>
      <c r="J28" s="51">
        <v>0</v>
      </c>
      <c r="K28" s="52">
        <v>750000</v>
      </c>
    </row>
    <row r="29" spans="1:11" x14ac:dyDescent="0.25">
      <c r="A29" s="30" t="s">
        <v>1071</v>
      </c>
      <c r="B29" s="49"/>
      <c r="C29" s="50"/>
      <c r="D29" s="50"/>
      <c r="E29" s="51">
        <v>78423</v>
      </c>
      <c r="F29" s="50"/>
      <c r="G29" s="50"/>
      <c r="H29" s="51">
        <v>64938.7</v>
      </c>
      <c r="I29" s="51">
        <v>1425115.3599999999</v>
      </c>
      <c r="J29" s="51">
        <v>0</v>
      </c>
      <c r="K29" s="52">
        <v>1568477.0599999998</v>
      </c>
    </row>
    <row r="30" spans="1:11" x14ac:dyDescent="0.25">
      <c r="A30" s="2" t="s">
        <v>570</v>
      </c>
      <c r="B30" s="32"/>
      <c r="C30" s="32"/>
      <c r="D30" s="31">
        <v>33437.71</v>
      </c>
      <c r="E30" s="32"/>
      <c r="F30" s="32"/>
      <c r="G30" s="32"/>
      <c r="H30" s="32"/>
      <c r="I30" s="32"/>
      <c r="J30" s="32"/>
      <c r="K30" s="31">
        <v>33437.71</v>
      </c>
    </row>
    <row r="31" spans="1:11" x14ac:dyDescent="0.25">
      <c r="A31" s="30" t="s">
        <v>1006</v>
      </c>
      <c r="B31" s="49"/>
      <c r="C31" s="50"/>
      <c r="D31" s="51">
        <v>33437.71</v>
      </c>
      <c r="E31" s="50"/>
      <c r="F31" s="50"/>
      <c r="G31" s="50"/>
      <c r="H31" s="50"/>
      <c r="I31" s="50"/>
      <c r="J31" s="50"/>
      <c r="K31" s="52">
        <v>33437.71</v>
      </c>
    </row>
    <row r="32" spans="1:11" x14ac:dyDescent="0.25">
      <c r="A32" s="2" t="s">
        <v>411</v>
      </c>
      <c r="B32" s="32"/>
      <c r="C32" s="32"/>
      <c r="D32" s="32"/>
      <c r="E32" s="32"/>
      <c r="F32" s="32"/>
      <c r="G32" s="32"/>
      <c r="H32" s="32"/>
      <c r="I32" s="31">
        <v>22642.15</v>
      </c>
      <c r="J32" s="31">
        <v>24961.85</v>
      </c>
      <c r="K32" s="31">
        <v>47604</v>
      </c>
    </row>
    <row r="33" spans="1:11" x14ac:dyDescent="0.25">
      <c r="A33" s="30" t="s">
        <v>1072</v>
      </c>
      <c r="B33" s="49"/>
      <c r="C33" s="50"/>
      <c r="D33" s="50"/>
      <c r="E33" s="50"/>
      <c r="F33" s="50"/>
      <c r="G33" s="50"/>
      <c r="H33" s="50"/>
      <c r="I33" s="51">
        <v>22642.15</v>
      </c>
      <c r="J33" s="51">
        <v>24961.85</v>
      </c>
      <c r="K33" s="52">
        <v>47604</v>
      </c>
    </row>
    <row r="34" spans="1:11" x14ac:dyDescent="0.25">
      <c r="A34" s="2" t="s">
        <v>571</v>
      </c>
      <c r="B34" s="32"/>
      <c r="C34" s="31">
        <v>571705.84</v>
      </c>
      <c r="D34" s="31">
        <v>2004495.81</v>
      </c>
      <c r="E34" s="31">
        <v>417157.61000000004</v>
      </c>
      <c r="F34" s="31">
        <v>10867.18</v>
      </c>
      <c r="G34" s="31">
        <v>0</v>
      </c>
      <c r="H34" s="32"/>
      <c r="I34" s="31">
        <v>5571.25</v>
      </c>
      <c r="J34" s="32"/>
      <c r="K34" s="31">
        <v>3009797.69</v>
      </c>
    </row>
    <row r="35" spans="1:11" x14ac:dyDescent="0.25">
      <c r="A35" s="30" t="s">
        <v>749</v>
      </c>
      <c r="B35" s="49"/>
      <c r="C35" s="51">
        <v>0</v>
      </c>
      <c r="D35" s="51">
        <v>71212.5</v>
      </c>
      <c r="E35" s="51">
        <v>7509.07</v>
      </c>
      <c r="F35" s="51">
        <v>10867.18</v>
      </c>
      <c r="G35" s="51">
        <v>0</v>
      </c>
      <c r="H35" s="50"/>
      <c r="I35" s="51">
        <v>5571.25</v>
      </c>
      <c r="J35" s="50"/>
      <c r="K35" s="52">
        <v>95160</v>
      </c>
    </row>
    <row r="36" spans="1:11" x14ac:dyDescent="0.25">
      <c r="A36" s="30" t="s">
        <v>1073</v>
      </c>
      <c r="B36" s="49"/>
      <c r="C36" s="51">
        <v>571705.84</v>
      </c>
      <c r="D36" s="51">
        <v>1933283.31</v>
      </c>
      <c r="E36" s="51">
        <v>409648.54000000004</v>
      </c>
      <c r="F36" s="50"/>
      <c r="G36" s="50"/>
      <c r="H36" s="50"/>
      <c r="I36" s="50"/>
      <c r="J36" s="50"/>
      <c r="K36" s="52">
        <v>2914637.69</v>
      </c>
    </row>
    <row r="37" spans="1:11" x14ac:dyDescent="0.25">
      <c r="A37" s="2" t="s">
        <v>572</v>
      </c>
      <c r="B37" s="32"/>
      <c r="C37" s="32"/>
      <c r="D37" s="32"/>
      <c r="E37" s="31">
        <v>25000</v>
      </c>
      <c r="F37" s="31">
        <v>475000</v>
      </c>
      <c r="G37" s="32"/>
      <c r="H37" s="32"/>
      <c r="I37" s="32"/>
      <c r="J37" s="32"/>
      <c r="K37" s="31">
        <v>500000</v>
      </c>
    </row>
    <row r="38" spans="1:11" x14ac:dyDescent="0.25">
      <c r="A38" s="30" t="s">
        <v>777</v>
      </c>
      <c r="B38" s="49"/>
      <c r="C38" s="50"/>
      <c r="D38" s="50"/>
      <c r="E38" s="51">
        <v>25000</v>
      </c>
      <c r="F38" s="51">
        <v>475000</v>
      </c>
      <c r="G38" s="50"/>
      <c r="H38" s="50"/>
      <c r="I38" s="50"/>
      <c r="J38" s="50"/>
      <c r="K38" s="52">
        <v>500000</v>
      </c>
    </row>
    <row r="39" spans="1:11" x14ac:dyDescent="0.25">
      <c r="A39" s="2" t="s">
        <v>573</v>
      </c>
      <c r="B39" s="32"/>
      <c r="C39" s="32"/>
      <c r="D39" s="32"/>
      <c r="E39" s="31">
        <v>17979.25</v>
      </c>
      <c r="F39" s="31">
        <v>4016.62</v>
      </c>
      <c r="G39" s="31">
        <v>0</v>
      </c>
      <c r="H39" s="31">
        <v>0</v>
      </c>
      <c r="I39" s="32"/>
      <c r="J39" s="32"/>
      <c r="K39" s="31">
        <v>21995.87</v>
      </c>
    </row>
    <row r="40" spans="1:11" x14ac:dyDescent="0.25">
      <c r="A40" s="30" t="s">
        <v>1074</v>
      </c>
      <c r="B40" s="49"/>
      <c r="C40" s="50"/>
      <c r="D40" s="50"/>
      <c r="E40" s="51">
        <v>17979.25</v>
      </c>
      <c r="F40" s="51">
        <v>4016.62</v>
      </c>
      <c r="G40" s="51">
        <v>0</v>
      </c>
      <c r="H40" s="51">
        <v>0</v>
      </c>
      <c r="I40" s="50"/>
      <c r="J40" s="50"/>
      <c r="K40" s="52">
        <v>21995.87</v>
      </c>
    </row>
    <row r="41" spans="1:11" x14ac:dyDescent="0.25">
      <c r="A41" s="2" t="s">
        <v>574</v>
      </c>
      <c r="B41" s="32"/>
      <c r="C41" s="32"/>
      <c r="D41" s="32"/>
      <c r="E41" s="32"/>
      <c r="F41" s="32"/>
      <c r="G41" s="31">
        <v>261029.32</v>
      </c>
      <c r="H41" s="31">
        <v>2067160.98</v>
      </c>
      <c r="I41" s="31">
        <v>2257678.6</v>
      </c>
      <c r="J41" s="31">
        <v>41254.5</v>
      </c>
      <c r="K41" s="31">
        <v>4627123.4000000004</v>
      </c>
    </row>
    <row r="42" spans="1:11" x14ac:dyDescent="0.25">
      <c r="A42" s="30" t="s">
        <v>1075</v>
      </c>
      <c r="B42" s="49"/>
      <c r="C42" s="50"/>
      <c r="D42" s="50"/>
      <c r="E42" s="50"/>
      <c r="F42" s="50"/>
      <c r="G42" s="50"/>
      <c r="H42" s="50"/>
      <c r="I42" s="51">
        <v>2142097.6</v>
      </c>
      <c r="J42" s="51">
        <v>37228.5</v>
      </c>
      <c r="K42" s="52">
        <v>2179326.1</v>
      </c>
    </row>
    <row r="43" spans="1:11" x14ac:dyDescent="0.25">
      <c r="A43" s="30" t="s">
        <v>783</v>
      </c>
      <c r="B43" s="49"/>
      <c r="C43" s="50"/>
      <c r="D43" s="50"/>
      <c r="E43" s="50"/>
      <c r="F43" s="50"/>
      <c r="G43" s="51">
        <v>261029.32</v>
      </c>
      <c r="H43" s="51">
        <v>2067160.98</v>
      </c>
      <c r="I43" s="51">
        <v>115581</v>
      </c>
      <c r="J43" s="51">
        <v>4026</v>
      </c>
      <c r="K43" s="52">
        <v>2447797.2999999998</v>
      </c>
    </row>
    <row r="44" spans="1:11" x14ac:dyDescent="0.25">
      <c r="A44" s="2" t="s">
        <v>575</v>
      </c>
      <c r="B44" s="32"/>
      <c r="C44" s="32"/>
      <c r="D44" s="32"/>
      <c r="E44" s="32"/>
      <c r="F44" s="32"/>
      <c r="G44" s="32"/>
      <c r="H44" s="32"/>
      <c r="I44" s="31">
        <v>2937430.7800000003</v>
      </c>
      <c r="J44" s="31">
        <v>133444.97</v>
      </c>
      <c r="K44" s="31">
        <v>3070875.75</v>
      </c>
    </row>
    <row r="45" spans="1:11" x14ac:dyDescent="0.25">
      <c r="A45" s="30" t="s">
        <v>844</v>
      </c>
      <c r="B45" s="49"/>
      <c r="C45" s="50"/>
      <c r="D45" s="50"/>
      <c r="E45" s="50"/>
      <c r="F45" s="50"/>
      <c r="G45" s="50"/>
      <c r="H45" s="50"/>
      <c r="I45" s="51">
        <v>839982.08000000007</v>
      </c>
      <c r="J45" s="51">
        <v>9000</v>
      </c>
      <c r="K45" s="52">
        <v>848982.08000000007</v>
      </c>
    </row>
    <row r="46" spans="1:11" x14ac:dyDescent="0.25">
      <c r="A46" s="30" t="s">
        <v>1075</v>
      </c>
      <c r="B46" s="49"/>
      <c r="C46" s="50"/>
      <c r="D46" s="50"/>
      <c r="E46" s="50"/>
      <c r="F46" s="50"/>
      <c r="G46" s="50"/>
      <c r="H46" s="50"/>
      <c r="I46" s="51">
        <v>1847448.7</v>
      </c>
      <c r="J46" s="51">
        <v>124444.97</v>
      </c>
      <c r="K46" s="52">
        <v>1971893.67</v>
      </c>
    </row>
    <row r="47" spans="1:11" x14ac:dyDescent="0.25">
      <c r="A47" s="30" t="s">
        <v>1076</v>
      </c>
      <c r="B47" s="49"/>
      <c r="C47" s="50"/>
      <c r="D47" s="50"/>
      <c r="E47" s="50"/>
      <c r="F47" s="50"/>
      <c r="G47" s="50"/>
      <c r="H47" s="50"/>
      <c r="I47" s="51">
        <v>250000</v>
      </c>
      <c r="J47" s="50"/>
      <c r="K47" s="52">
        <v>250000</v>
      </c>
    </row>
    <row r="48" spans="1:11" x14ac:dyDescent="0.25">
      <c r="A48" s="2" t="s">
        <v>9</v>
      </c>
      <c r="B48" s="53">
        <v>980444.34000000055</v>
      </c>
      <c r="C48" s="51">
        <v>1685176.5300000003</v>
      </c>
      <c r="D48" s="51">
        <v>3960692.38</v>
      </c>
      <c r="E48" s="51">
        <v>1166788.8999999999</v>
      </c>
      <c r="F48" s="51">
        <v>1065750.0000000002</v>
      </c>
      <c r="G48" s="51">
        <v>308656.22000000003</v>
      </c>
      <c r="H48" s="51">
        <v>4028501.9699999997</v>
      </c>
      <c r="I48" s="51">
        <v>6988481.2299999995</v>
      </c>
      <c r="J48" s="51">
        <v>199661.32</v>
      </c>
      <c r="K48" s="52">
        <v>20384152.890000001</v>
      </c>
    </row>
    <row r="57" hidden="1" x14ac:dyDescent="0.25"/>
  </sheetData>
  <pageMargins left="0.45" right="0.45" top="0.5" bottom="0.75" header="0.3" footer="0.3"/>
  <pageSetup paperSize="5" scale="76" fitToHeight="0" orientation="landscape" verticalDpi="1200" r:id="rId2"/>
  <headerFooter>
    <oddFooter>&amp;LFUND &amp;A&amp;CPage &amp;P of &amp;N&amp;RPrinted: &amp;D at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8"/>
  <sheetViews>
    <sheetView zoomScaleNormal="100" workbookViewId="0">
      <selection activeCell="M41" sqref="C1:M41"/>
    </sheetView>
  </sheetViews>
  <sheetFormatPr defaultRowHeight="15" x14ac:dyDescent="0.25"/>
  <cols>
    <col min="1" max="1" width="29" style="11" customWidth="1"/>
    <col min="2" max="2" width="1.140625" style="11" customWidth="1"/>
    <col min="3" max="3" width="28" style="11" customWidth="1"/>
    <col min="4" max="13" width="16.140625" style="11" customWidth="1"/>
    <col min="14" max="15" width="10.7109375" style="11" bestFit="1" customWidth="1"/>
    <col min="16" max="17" width="11.42578125" style="11" bestFit="1" customWidth="1"/>
    <col min="18" max="19" width="10.140625" style="11" bestFit="1" customWidth="1"/>
    <col min="20" max="20" width="10.42578125" style="11" customWidth="1"/>
    <col min="21" max="21" width="9.7109375" style="11" bestFit="1" customWidth="1"/>
    <col min="22" max="23" width="14.140625" style="11" bestFit="1" customWidth="1"/>
    <col min="24" max="24" width="11.7109375" style="11" bestFit="1" customWidth="1"/>
    <col min="25" max="25" width="13.7109375" style="11" bestFit="1" customWidth="1"/>
    <col min="26" max="27" width="8.7109375" style="11" bestFit="1" customWidth="1"/>
    <col min="28" max="28" width="12.7109375" style="11" bestFit="1" customWidth="1"/>
    <col min="29" max="29" width="9.7109375" style="11" bestFit="1" customWidth="1"/>
    <col min="30" max="30" width="10.140625" style="11" bestFit="1" customWidth="1"/>
    <col min="31" max="31" width="13.7109375" style="11" bestFit="1" customWidth="1"/>
    <col min="32" max="32" width="8.7109375" style="11" bestFit="1" customWidth="1"/>
    <col min="33" max="33" width="12.5703125" style="11" bestFit="1" customWidth="1"/>
    <col min="34" max="34" width="10.140625" style="11" bestFit="1" customWidth="1"/>
    <col min="35" max="35" width="8.7109375" style="11" bestFit="1" customWidth="1"/>
    <col min="36" max="36" width="12.5703125" style="11" bestFit="1" customWidth="1"/>
    <col min="37" max="38" width="11.140625" style="11" bestFit="1" customWidth="1"/>
    <col min="39" max="39" width="10.42578125" style="11" bestFit="1" customWidth="1"/>
    <col min="40" max="40" width="11.140625" style="11" bestFit="1" customWidth="1"/>
    <col min="41" max="41" width="12.5703125" style="11" bestFit="1" customWidth="1"/>
    <col min="42" max="42" width="10.140625" style="11" bestFit="1" customWidth="1"/>
    <col min="43" max="43" width="11.140625" style="11" bestFit="1" customWidth="1"/>
    <col min="44" max="44" width="8.7109375" style="11" bestFit="1" customWidth="1"/>
    <col min="45" max="45" width="11.140625" style="11" bestFit="1" customWidth="1"/>
    <col min="46" max="46" width="14.140625" style="11" bestFit="1" customWidth="1"/>
    <col min="47" max="47" width="44.28515625" style="11" bestFit="1" customWidth="1"/>
    <col min="48" max="48" width="38.7109375" style="11" bestFit="1" customWidth="1"/>
    <col min="49" max="49" width="34.28515625" style="11" bestFit="1" customWidth="1"/>
    <col min="50" max="50" width="47.7109375" style="11" bestFit="1" customWidth="1"/>
    <col min="51" max="51" width="42.140625" style="11" bestFit="1" customWidth="1"/>
    <col min="52" max="52" width="34.7109375" style="11" bestFit="1" customWidth="1"/>
    <col min="53" max="53" width="33.140625" style="11" bestFit="1" customWidth="1"/>
    <col min="54" max="54" width="44.140625" style="11" bestFit="1" customWidth="1"/>
    <col min="55" max="55" width="39" style="11" bestFit="1" customWidth="1"/>
    <col min="56" max="56" width="36" style="11" bestFit="1" customWidth="1"/>
    <col min="57" max="57" width="48.7109375" style="11" bestFit="1" customWidth="1"/>
    <col min="58" max="58" width="35.42578125" style="11" bestFit="1" customWidth="1"/>
    <col min="59" max="59" width="52.5703125" style="11" bestFit="1" customWidth="1"/>
    <col min="60" max="60" width="42.28515625" style="11" bestFit="1" customWidth="1"/>
    <col min="61" max="61" width="48.140625" style="11" bestFit="1" customWidth="1"/>
    <col min="62" max="62" width="54.7109375" style="11" bestFit="1" customWidth="1"/>
    <col min="63" max="63" width="36.5703125" style="11" bestFit="1" customWidth="1"/>
    <col min="64" max="64" width="45.28515625" style="11" bestFit="1" customWidth="1"/>
    <col min="65" max="65" width="49.7109375" style="11" bestFit="1" customWidth="1"/>
    <col min="66" max="66" width="27.85546875" style="11" bestFit="1" customWidth="1"/>
    <col min="67" max="67" width="38.28515625" style="11" bestFit="1" customWidth="1"/>
    <col min="68" max="68" width="29.140625" style="11" bestFit="1" customWidth="1"/>
    <col min="69" max="69" width="35.28515625" style="11" bestFit="1" customWidth="1"/>
    <col min="70" max="70" width="40.7109375" style="11" bestFit="1" customWidth="1"/>
    <col min="71" max="71" width="39.28515625" style="11" bestFit="1" customWidth="1"/>
    <col min="72" max="72" width="39.7109375" style="11" bestFit="1" customWidth="1"/>
    <col min="73" max="73" width="43.42578125" style="11" bestFit="1" customWidth="1"/>
    <col min="74" max="74" width="30.5703125" style="11" bestFit="1" customWidth="1"/>
    <col min="75" max="75" width="48.28515625" style="11" bestFit="1" customWidth="1"/>
    <col min="76" max="76" width="44" style="11" bestFit="1" customWidth="1"/>
    <col min="77" max="77" width="29.5703125" style="11" bestFit="1" customWidth="1"/>
    <col min="78" max="78" width="43.140625" style="11" bestFit="1" customWidth="1"/>
    <col min="79" max="79" width="51.28515625" style="11" bestFit="1" customWidth="1"/>
    <col min="80" max="80" width="48.28515625" style="11" bestFit="1" customWidth="1"/>
    <col min="81" max="81" width="35.140625" style="11" bestFit="1" customWidth="1"/>
    <col min="82" max="82" width="42" style="11" bestFit="1" customWidth="1"/>
    <col min="83" max="83" width="45.5703125" style="11" bestFit="1" customWidth="1"/>
    <col min="84" max="84" width="49.42578125" style="11" bestFit="1" customWidth="1"/>
    <col min="85" max="85" width="42" style="11" bestFit="1" customWidth="1"/>
    <col min="86" max="86" width="40.42578125" style="11" bestFit="1" customWidth="1"/>
    <col min="87" max="87" width="43.7109375" style="11" bestFit="1" customWidth="1"/>
    <col min="88" max="88" width="40.5703125" style="11" bestFit="1" customWidth="1"/>
    <col min="89" max="89" width="39.28515625" style="11" bestFit="1" customWidth="1"/>
    <col min="90" max="90" width="46.85546875" style="11" bestFit="1" customWidth="1"/>
    <col min="91" max="91" width="41.28515625" style="11" bestFit="1" customWidth="1"/>
    <col min="92" max="92" width="37.5703125" style="11" bestFit="1" customWidth="1"/>
    <col min="93" max="93" width="42.5703125" style="11" bestFit="1" customWidth="1"/>
    <col min="94" max="94" width="39.140625" style="11" bestFit="1" customWidth="1"/>
    <col min="95" max="95" width="44.140625" style="11" bestFit="1" customWidth="1"/>
    <col min="96" max="96" width="50" style="11" bestFit="1" customWidth="1"/>
    <col min="97" max="97" width="52.140625" style="11" bestFit="1" customWidth="1"/>
    <col min="98" max="98" width="54.28515625" style="11" bestFit="1" customWidth="1"/>
    <col min="99" max="99" width="53.28515625" style="11" bestFit="1" customWidth="1"/>
    <col min="100" max="100" width="36.28515625" style="11" bestFit="1" customWidth="1"/>
    <col min="101" max="101" width="52.7109375" style="11" bestFit="1" customWidth="1"/>
    <col min="102" max="102" width="52.28515625" style="11" bestFit="1" customWidth="1"/>
    <col min="103" max="103" width="50.7109375" style="11" bestFit="1" customWidth="1"/>
    <col min="104" max="104" width="51.85546875" style="11" bestFit="1" customWidth="1"/>
    <col min="105" max="105" width="49.140625" style="11" bestFit="1" customWidth="1"/>
    <col min="106" max="106" width="41.28515625" style="11" bestFit="1" customWidth="1"/>
    <col min="107" max="107" width="48.7109375" style="11" bestFit="1" customWidth="1"/>
    <col min="108" max="108" width="50.7109375" style="11" bestFit="1" customWidth="1"/>
    <col min="109" max="109" width="44" style="11" bestFit="1" customWidth="1"/>
    <col min="110" max="111" width="42.28515625" style="11" bestFit="1" customWidth="1"/>
    <col min="112" max="112" width="62.28515625" style="11" bestFit="1" customWidth="1"/>
    <col min="113" max="113" width="33.7109375" style="11" bestFit="1" customWidth="1"/>
    <col min="114" max="114" width="28.28515625" style="11" bestFit="1" customWidth="1"/>
    <col min="115" max="115" width="42.5703125" style="11" bestFit="1" customWidth="1"/>
    <col min="116" max="116" width="50.85546875" style="11" bestFit="1" customWidth="1"/>
    <col min="117" max="117" width="53.5703125" style="11" bestFit="1" customWidth="1"/>
    <col min="118" max="118" width="46.140625" style="11" bestFit="1" customWidth="1"/>
    <col min="119" max="119" width="53.7109375" style="11" bestFit="1" customWidth="1"/>
    <col min="120" max="120" width="49" style="11" bestFit="1" customWidth="1"/>
    <col min="121" max="121" width="36.140625" style="11" bestFit="1" customWidth="1"/>
    <col min="122" max="122" width="37.85546875" style="11" bestFit="1" customWidth="1"/>
    <col min="123" max="123" width="39.140625" style="11" bestFit="1" customWidth="1"/>
    <col min="124" max="124" width="37.28515625" style="11" bestFit="1" customWidth="1"/>
    <col min="125" max="125" width="59" style="11" bestFit="1" customWidth="1"/>
    <col min="126" max="126" width="27.28515625" style="11" bestFit="1" customWidth="1"/>
    <col min="127" max="127" width="42.42578125" style="11" bestFit="1" customWidth="1"/>
    <col min="128" max="128" width="42.7109375" style="11" bestFit="1" customWidth="1"/>
    <col min="129" max="129" width="52.28515625" style="11" bestFit="1" customWidth="1"/>
    <col min="130" max="130" width="37.42578125" style="11" bestFit="1" customWidth="1"/>
    <col min="131" max="131" width="39.5703125" style="11" bestFit="1" customWidth="1"/>
    <col min="132" max="132" width="36.5703125" style="11" bestFit="1" customWidth="1"/>
    <col min="133" max="133" width="14.140625" style="11" bestFit="1" customWidth="1"/>
    <col min="134" max="16384" width="9.140625" style="11"/>
  </cols>
  <sheetData>
    <row r="1" spans="1:13" x14ac:dyDescent="0.25">
      <c r="A1" s="6" t="s">
        <v>1190</v>
      </c>
      <c r="C1" s="6" t="s">
        <v>1190</v>
      </c>
      <c r="D1"/>
      <c r="E1"/>
      <c r="F1"/>
      <c r="G1"/>
      <c r="H1"/>
      <c r="I1"/>
      <c r="J1"/>
      <c r="K1"/>
      <c r="L1"/>
      <c r="M1"/>
    </row>
    <row r="2" spans="1:13" x14ac:dyDescent="0.25">
      <c r="A2" s="11" t="s">
        <v>1235</v>
      </c>
      <c r="C2" s="11" t="s">
        <v>1235</v>
      </c>
      <c r="D2" s="8">
        <f t="shared" ref="D2:D10" si="0">SUMIFS(D$21:D$47,$A$21:$A$47,A2)</f>
        <v>78040.670000000013</v>
      </c>
      <c r="E2" s="8">
        <f t="shared" ref="E2:L10" si="1">SUMIFS(E$21:E$47,$A$21:$A$47,$A2)</f>
        <v>48848.909999999996</v>
      </c>
      <c r="F2" s="8">
        <f t="shared" si="1"/>
        <v>254938.52999999994</v>
      </c>
      <c r="G2" s="8">
        <f t="shared" si="1"/>
        <v>94968.92</v>
      </c>
      <c r="H2" s="8">
        <f t="shared" si="1"/>
        <v>14251.7</v>
      </c>
      <c r="I2" s="8">
        <f t="shared" si="1"/>
        <v>250179.56</v>
      </c>
      <c r="J2" s="8">
        <f t="shared" si="1"/>
        <v>1618769.5</v>
      </c>
      <c r="K2" s="8">
        <f t="shared" si="1"/>
        <v>5108110.6400000015</v>
      </c>
      <c r="L2" s="8">
        <f t="shared" si="1"/>
        <v>195635.32</v>
      </c>
      <c r="M2" s="8">
        <f>SUM(D2:L2)</f>
        <v>7663743.7500000019</v>
      </c>
    </row>
    <row r="3" spans="1:13" x14ac:dyDescent="0.25">
      <c r="A3" s="11" t="s">
        <v>1150</v>
      </c>
      <c r="C3" s="11" t="s">
        <v>1150</v>
      </c>
      <c r="D3" s="8">
        <f t="shared" si="0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8">
        <f t="shared" si="1"/>
        <v>0</v>
      </c>
      <c r="I3" s="8">
        <f t="shared" si="1"/>
        <v>0</v>
      </c>
      <c r="J3" s="8">
        <f t="shared" si="1"/>
        <v>0</v>
      </c>
      <c r="K3" s="8">
        <f t="shared" si="1"/>
        <v>51105</v>
      </c>
      <c r="L3" s="8">
        <f t="shared" si="1"/>
        <v>0</v>
      </c>
      <c r="M3" s="8">
        <f t="shared" ref="M3:M10" si="2">SUM(D3:L3)</f>
        <v>51105</v>
      </c>
    </row>
    <row r="4" spans="1:13" x14ac:dyDescent="0.25">
      <c r="A4" s="11" t="s">
        <v>1236</v>
      </c>
      <c r="C4" s="11" t="s">
        <v>1236</v>
      </c>
      <c r="D4" s="8">
        <f t="shared" si="0"/>
        <v>0</v>
      </c>
      <c r="E4" s="8">
        <f t="shared" si="1"/>
        <v>0</v>
      </c>
      <c r="F4" s="8">
        <f t="shared" si="1"/>
        <v>0</v>
      </c>
      <c r="G4" s="8">
        <f t="shared" si="1"/>
        <v>0</v>
      </c>
      <c r="H4" s="8">
        <f t="shared" si="1"/>
        <v>0</v>
      </c>
      <c r="I4" s="8">
        <f t="shared" si="1"/>
        <v>0</v>
      </c>
      <c r="J4" s="8">
        <f t="shared" si="1"/>
        <v>0</v>
      </c>
      <c r="K4" s="8">
        <f t="shared" si="1"/>
        <v>0</v>
      </c>
      <c r="L4" s="8">
        <f t="shared" si="1"/>
        <v>0</v>
      </c>
      <c r="M4" s="8">
        <f t="shared" si="2"/>
        <v>0</v>
      </c>
    </row>
    <row r="5" spans="1:13" x14ac:dyDescent="0.25">
      <c r="A5" s="11" t="s">
        <v>1234</v>
      </c>
      <c r="C5" s="11" t="s">
        <v>1234</v>
      </c>
      <c r="D5" s="8">
        <f t="shared" si="0"/>
        <v>0</v>
      </c>
      <c r="E5" s="8">
        <f t="shared" si="1"/>
        <v>0</v>
      </c>
      <c r="F5" s="8">
        <f t="shared" si="1"/>
        <v>0</v>
      </c>
      <c r="G5" s="8">
        <f t="shared" si="1"/>
        <v>0</v>
      </c>
      <c r="H5" s="8">
        <f t="shared" si="1"/>
        <v>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2"/>
        <v>0</v>
      </c>
    </row>
    <row r="6" spans="1:13" x14ac:dyDescent="0.25">
      <c r="A6" s="11" t="s">
        <v>1189</v>
      </c>
      <c r="C6" s="11" t="s">
        <v>1189</v>
      </c>
      <c r="D6" s="8">
        <f t="shared" si="0"/>
        <v>164567.80000000002</v>
      </c>
      <c r="E6" s="8">
        <f t="shared" si="1"/>
        <v>353122.86</v>
      </c>
      <c r="F6" s="8">
        <f t="shared" si="1"/>
        <v>79624.66</v>
      </c>
      <c r="G6" s="8">
        <f t="shared" si="1"/>
        <v>118816</v>
      </c>
      <c r="H6" s="8">
        <f t="shared" si="1"/>
        <v>1057866.2000000002</v>
      </c>
      <c r="I6" s="8">
        <f t="shared" si="1"/>
        <v>308656.22000000003</v>
      </c>
      <c r="J6" s="8">
        <f t="shared" si="1"/>
        <v>2159552.91</v>
      </c>
      <c r="K6" s="8">
        <f t="shared" si="1"/>
        <v>1579265.5899999999</v>
      </c>
      <c r="L6" s="8">
        <f t="shared" si="1"/>
        <v>4026</v>
      </c>
      <c r="M6" s="8">
        <f t="shared" si="2"/>
        <v>5825498.2400000002</v>
      </c>
    </row>
    <row r="7" spans="1:13" x14ac:dyDescent="0.25">
      <c r="A7" s="11" t="s">
        <v>1233</v>
      </c>
      <c r="C7" s="11" t="s">
        <v>1233</v>
      </c>
      <c r="D7" s="8">
        <f t="shared" si="0"/>
        <v>727552.37000000046</v>
      </c>
      <c r="E7" s="8">
        <f t="shared" si="1"/>
        <v>1258204.76</v>
      </c>
      <c r="F7" s="8">
        <f t="shared" si="1"/>
        <v>3516807.48</v>
      </c>
      <c r="G7" s="8">
        <f t="shared" si="1"/>
        <v>953003.68</v>
      </c>
      <c r="H7" s="8">
        <f t="shared" si="1"/>
        <v>-6367.9</v>
      </c>
      <c r="I7" s="8">
        <f t="shared" si="1"/>
        <v>-250179.56</v>
      </c>
      <c r="J7" s="8">
        <f t="shared" si="1"/>
        <v>250179.56</v>
      </c>
      <c r="K7" s="8">
        <f t="shared" si="1"/>
        <v>0</v>
      </c>
      <c r="L7" s="8">
        <f t="shared" si="1"/>
        <v>0</v>
      </c>
      <c r="M7" s="8">
        <f t="shared" si="2"/>
        <v>6449200.3899999997</v>
      </c>
    </row>
    <row r="8" spans="1:13" x14ac:dyDescent="0.25">
      <c r="A8" s="11" t="s">
        <v>1232</v>
      </c>
      <c r="C8" s="11" t="s">
        <v>1232</v>
      </c>
      <c r="D8" s="8">
        <f t="shared" si="0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2"/>
        <v>0</v>
      </c>
    </row>
    <row r="9" spans="1:13" x14ac:dyDescent="0.25">
      <c r="A9" s="11" t="s">
        <v>1184</v>
      </c>
      <c r="C9" s="11" t="s">
        <v>1184</v>
      </c>
      <c r="D9" s="8">
        <f t="shared" si="0"/>
        <v>0</v>
      </c>
      <c r="E9" s="8">
        <f t="shared" si="1"/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250000</v>
      </c>
      <c r="L9" s="8">
        <f t="shared" si="1"/>
        <v>0</v>
      </c>
      <c r="M9" s="8">
        <f t="shared" si="2"/>
        <v>250000</v>
      </c>
    </row>
    <row r="10" spans="1:13" x14ac:dyDescent="0.25">
      <c r="A10" s="11" t="s">
        <v>1185</v>
      </c>
      <c r="C10" s="11" t="s">
        <v>1185</v>
      </c>
      <c r="D10" s="8">
        <f t="shared" si="0"/>
        <v>10283.5</v>
      </c>
      <c r="E10" s="8">
        <f t="shared" si="1"/>
        <v>25000</v>
      </c>
      <c r="F10" s="8">
        <f t="shared" si="1"/>
        <v>109321.70999999999</v>
      </c>
      <c r="G10" s="8">
        <f t="shared" si="1"/>
        <v>0.3</v>
      </c>
      <c r="H10" s="8">
        <f t="shared" si="1"/>
        <v>0</v>
      </c>
      <c r="I10" s="8">
        <f t="shared" si="1"/>
        <v>0</v>
      </c>
      <c r="J10" s="8">
        <f t="shared" si="1"/>
        <v>0</v>
      </c>
      <c r="K10" s="8">
        <f t="shared" si="1"/>
        <v>0</v>
      </c>
      <c r="L10" s="8">
        <f t="shared" si="1"/>
        <v>0</v>
      </c>
      <c r="M10" s="8">
        <f t="shared" si="2"/>
        <v>144605.50999999998</v>
      </c>
    </row>
    <row r="11" spans="1:13" ht="15.75" thickBot="1" x14ac:dyDescent="0.3">
      <c r="A11" s="11" t="s">
        <v>1193</v>
      </c>
      <c r="C11" s="11" t="s">
        <v>1193</v>
      </c>
      <c r="D11" s="60">
        <f>SUM(D2:D10)</f>
        <v>980444.34000000055</v>
      </c>
      <c r="E11" s="60">
        <f t="shared" ref="E11:M11" si="3">SUM(E2:E10)</f>
        <v>1685176.53</v>
      </c>
      <c r="F11" s="60">
        <f t="shared" si="3"/>
        <v>3960692.38</v>
      </c>
      <c r="G11" s="60">
        <f t="shared" si="3"/>
        <v>1166788.9000000001</v>
      </c>
      <c r="H11" s="60">
        <f t="shared" si="3"/>
        <v>1065750.0000000002</v>
      </c>
      <c r="I11" s="60">
        <f t="shared" si="3"/>
        <v>308656.22000000003</v>
      </c>
      <c r="J11" s="60">
        <f t="shared" si="3"/>
        <v>4028501.97</v>
      </c>
      <c r="K11" s="60">
        <f t="shared" si="3"/>
        <v>6988481.2300000014</v>
      </c>
      <c r="L11" s="60">
        <f t="shared" si="3"/>
        <v>199661.32</v>
      </c>
      <c r="M11" s="60">
        <f t="shared" si="3"/>
        <v>20384152.890000004</v>
      </c>
    </row>
    <row r="12" spans="1:13" ht="15.75" thickTop="1" x14ac:dyDescent="0.25">
      <c r="C12"/>
      <c r="D12"/>
      <c r="E12"/>
      <c r="F12"/>
      <c r="G12"/>
      <c r="H12"/>
      <c r="I12"/>
      <c r="J12"/>
      <c r="K12"/>
      <c r="L12"/>
      <c r="M12"/>
    </row>
    <row r="13" spans="1:13" x14ac:dyDescent="0.25">
      <c r="C13"/>
      <c r="D13"/>
      <c r="E13"/>
      <c r="F13"/>
      <c r="G13"/>
      <c r="H13"/>
      <c r="I13"/>
      <c r="J13"/>
      <c r="K13"/>
      <c r="L13"/>
      <c r="M13"/>
    </row>
    <row r="14" spans="1:13" ht="45" x14ac:dyDescent="0.25">
      <c r="C14" s="9" t="s">
        <v>1</v>
      </c>
      <c r="D14" s="10" t="s" vm="13">
        <v>576</v>
      </c>
    </row>
    <row r="15" spans="1:13" x14ac:dyDescent="0.25">
      <c r="C15" s="9" t="s">
        <v>2</v>
      </c>
      <c r="D15" s="11" t="s" vm="1">
        <v>3</v>
      </c>
    </row>
    <row r="16" spans="1:13" x14ac:dyDescent="0.25">
      <c r="C16" s="9" t="s">
        <v>4</v>
      </c>
      <c r="D16" s="11" t="s" vm="2">
        <v>5</v>
      </c>
    </row>
    <row r="18" spans="1:13" x14ac:dyDescent="0.25">
      <c r="C18" s="9" t="s">
        <v>8</v>
      </c>
      <c r="D18" s="12" t="s">
        <v>742</v>
      </c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7.75" customHeight="1" x14ac:dyDescent="0.25">
      <c r="C19" s="9" t="s">
        <v>1183</v>
      </c>
      <c r="D19" s="21" t="s">
        <v>17</v>
      </c>
      <c r="E19" s="21" t="s">
        <v>16</v>
      </c>
      <c r="F19" s="21" t="s">
        <v>15</v>
      </c>
      <c r="G19" s="21" t="s">
        <v>14</v>
      </c>
      <c r="H19" s="21" t="s">
        <v>13</v>
      </c>
      <c r="I19" s="21" t="s">
        <v>12</v>
      </c>
      <c r="J19" s="21" t="s">
        <v>11</v>
      </c>
      <c r="K19" s="21" t="s">
        <v>10</v>
      </c>
      <c r="L19" s="21" t="s">
        <v>0</v>
      </c>
      <c r="M19" s="21" t="s">
        <v>9</v>
      </c>
    </row>
    <row r="20" spans="1:13" x14ac:dyDescent="0.25">
      <c r="C20" s="14"/>
      <c r="D20" s="45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3"/>
      <c r="L20" s="43"/>
      <c r="M20" s="44">
        <v>0</v>
      </c>
    </row>
    <row r="21" spans="1:13" x14ac:dyDescent="0.25">
      <c r="A21" s="11" t="s">
        <v>1235</v>
      </c>
      <c r="C21" s="14" t="s">
        <v>1161</v>
      </c>
      <c r="D21" s="34"/>
      <c r="E21" s="34"/>
      <c r="F21" s="34"/>
      <c r="G21" s="34"/>
      <c r="H21" s="34"/>
      <c r="I21" s="34"/>
      <c r="J21" s="34"/>
      <c r="K21" s="33">
        <v>839982.08000000007</v>
      </c>
      <c r="L21" s="33">
        <v>9000</v>
      </c>
      <c r="M21" s="33">
        <v>848982.08000000007</v>
      </c>
    </row>
    <row r="22" spans="1:13" x14ac:dyDescent="0.25">
      <c r="A22" s="11" t="s">
        <v>1235</v>
      </c>
      <c r="C22" s="14" t="s">
        <v>1197</v>
      </c>
      <c r="D22" s="41"/>
      <c r="E22" s="43"/>
      <c r="F22" s="43"/>
      <c r="G22" s="43"/>
      <c r="H22" s="43"/>
      <c r="I22" s="43"/>
      <c r="J22" s="43"/>
      <c r="K22" s="42">
        <v>3989546.3000000003</v>
      </c>
      <c r="L22" s="42">
        <v>161673.47</v>
      </c>
      <c r="M22" s="44">
        <v>4151219.7700000005</v>
      </c>
    </row>
    <row r="23" spans="1:13" x14ac:dyDescent="0.25">
      <c r="A23" s="11" t="s">
        <v>1150</v>
      </c>
      <c r="C23" s="14" t="s">
        <v>1162</v>
      </c>
      <c r="D23" s="34"/>
      <c r="E23" s="34"/>
      <c r="F23" s="34"/>
      <c r="G23" s="34"/>
      <c r="H23" s="34"/>
      <c r="I23" s="34"/>
      <c r="J23" s="34"/>
      <c r="K23" s="33">
        <v>51105</v>
      </c>
      <c r="L23" s="34"/>
      <c r="M23" s="33">
        <v>51105</v>
      </c>
    </row>
    <row r="24" spans="1:13" x14ac:dyDescent="0.25">
      <c r="A24" s="11" t="s">
        <v>1184</v>
      </c>
      <c r="C24" s="14" t="s">
        <v>1163</v>
      </c>
      <c r="D24" s="34"/>
      <c r="E24" s="34"/>
      <c r="F24" s="34"/>
      <c r="G24" s="34"/>
      <c r="H24" s="34"/>
      <c r="I24" s="34"/>
      <c r="J24" s="34"/>
      <c r="K24" s="33">
        <v>250000</v>
      </c>
      <c r="L24" s="34"/>
      <c r="M24" s="33">
        <v>250000</v>
      </c>
    </row>
    <row r="25" spans="1:13" x14ac:dyDescent="0.25">
      <c r="A25" s="11" t="s">
        <v>1235</v>
      </c>
      <c r="C25" s="14" t="s">
        <v>1164</v>
      </c>
      <c r="D25" s="33">
        <v>78040.670000000013</v>
      </c>
      <c r="E25" s="33">
        <v>48848.909999999996</v>
      </c>
      <c r="F25" s="33">
        <v>254938.52999999994</v>
      </c>
      <c r="G25" s="33">
        <v>71816.52</v>
      </c>
      <c r="H25" s="33">
        <v>10235.08</v>
      </c>
      <c r="I25" s="33">
        <v>250179.56</v>
      </c>
      <c r="J25" s="33">
        <v>1618769.5</v>
      </c>
      <c r="K25" s="33">
        <v>255940.11</v>
      </c>
      <c r="L25" s="34"/>
      <c r="M25" s="33">
        <v>2588768.88</v>
      </c>
    </row>
    <row r="26" spans="1:13" x14ac:dyDescent="0.25">
      <c r="A26" s="11" t="s">
        <v>1235</v>
      </c>
      <c r="C26" s="14" t="s">
        <v>1165</v>
      </c>
      <c r="D26" s="34"/>
      <c r="E26" s="34"/>
      <c r="F26" s="34"/>
      <c r="G26" s="33">
        <v>5173.1499999999996</v>
      </c>
      <c r="H26" s="34"/>
      <c r="I26" s="34"/>
      <c r="J26" s="34"/>
      <c r="K26" s="34"/>
      <c r="L26" s="34"/>
      <c r="M26" s="33">
        <v>5173.1499999999996</v>
      </c>
    </row>
    <row r="27" spans="1:13" x14ac:dyDescent="0.25">
      <c r="A27" s="11" t="s">
        <v>1235</v>
      </c>
      <c r="C27" s="14" t="s">
        <v>1166</v>
      </c>
      <c r="D27" s="34"/>
      <c r="E27" s="34"/>
      <c r="F27" s="34"/>
      <c r="G27" s="33">
        <v>17979.25</v>
      </c>
      <c r="H27" s="33">
        <v>4016.62</v>
      </c>
      <c r="I27" s="33">
        <v>0</v>
      </c>
      <c r="J27" s="33">
        <v>0</v>
      </c>
      <c r="K27" s="34"/>
      <c r="L27" s="34"/>
      <c r="M27" s="33">
        <v>21995.87</v>
      </c>
    </row>
    <row r="28" spans="1:13" x14ac:dyDescent="0.25">
      <c r="A28" s="11" t="s">
        <v>1235</v>
      </c>
      <c r="C28" s="14" t="s">
        <v>1206</v>
      </c>
      <c r="D28" s="41"/>
      <c r="E28" s="43"/>
      <c r="F28" s="43"/>
      <c r="G28" s="43"/>
      <c r="H28" s="43"/>
      <c r="I28" s="43"/>
      <c r="J28" s="43"/>
      <c r="K28" s="42">
        <v>22642.15</v>
      </c>
      <c r="L28" s="42">
        <v>24961.85</v>
      </c>
      <c r="M28" s="44">
        <v>47604</v>
      </c>
    </row>
    <row r="29" spans="1:13" x14ac:dyDescent="0.25">
      <c r="A29" s="11" t="s">
        <v>1233</v>
      </c>
      <c r="C29" s="14" t="s">
        <v>1210</v>
      </c>
      <c r="D29" s="41"/>
      <c r="E29" s="42">
        <v>571705.84</v>
      </c>
      <c r="F29" s="42">
        <v>1933283.31</v>
      </c>
      <c r="G29" s="42">
        <v>409648.54000000004</v>
      </c>
      <c r="H29" s="43"/>
      <c r="I29" s="43"/>
      <c r="J29" s="43"/>
      <c r="K29" s="43"/>
      <c r="L29" s="43"/>
      <c r="M29" s="44">
        <v>2914637.69</v>
      </c>
    </row>
    <row r="30" spans="1:13" x14ac:dyDescent="0.25">
      <c r="A30" s="11" t="s">
        <v>1185</v>
      </c>
      <c r="C30" s="14" t="s">
        <v>1167</v>
      </c>
      <c r="D30" s="33">
        <v>10283.5</v>
      </c>
      <c r="E30" s="33">
        <v>25000</v>
      </c>
      <c r="F30" s="33">
        <v>109321.70999999999</v>
      </c>
      <c r="G30" s="33">
        <v>0.3</v>
      </c>
      <c r="H30" s="34"/>
      <c r="I30" s="34"/>
      <c r="J30" s="34"/>
      <c r="K30" s="34"/>
      <c r="L30" s="34"/>
      <c r="M30" s="33">
        <v>144605.50999999998</v>
      </c>
    </row>
    <row r="31" spans="1:13" x14ac:dyDescent="0.25">
      <c r="A31" s="11" t="s">
        <v>1189</v>
      </c>
      <c r="C31" s="14" t="s">
        <v>1221</v>
      </c>
      <c r="D31" s="41"/>
      <c r="E31" s="42">
        <v>215749.42</v>
      </c>
      <c r="F31" s="42">
        <v>0</v>
      </c>
      <c r="G31" s="43"/>
      <c r="H31" s="43"/>
      <c r="I31" s="43"/>
      <c r="J31" s="43"/>
      <c r="K31" s="43"/>
      <c r="L31" s="43"/>
      <c r="M31" s="44">
        <v>215749.42</v>
      </c>
    </row>
    <row r="32" spans="1:13" x14ac:dyDescent="0.25">
      <c r="A32" s="11" t="s">
        <v>1189</v>
      </c>
      <c r="C32" s="14" t="s">
        <v>1224</v>
      </c>
      <c r="D32" s="45">
        <v>140207.13</v>
      </c>
      <c r="E32" s="42">
        <v>105036.26</v>
      </c>
      <c r="F32" s="42">
        <v>21770.7</v>
      </c>
      <c r="G32" s="42">
        <v>0</v>
      </c>
      <c r="H32" s="43"/>
      <c r="I32" s="43"/>
      <c r="J32" s="43"/>
      <c r="K32" s="43"/>
      <c r="L32" s="43"/>
      <c r="M32" s="44">
        <v>267014.08999999997</v>
      </c>
    </row>
    <row r="33" spans="1:13" x14ac:dyDescent="0.25">
      <c r="A33" s="11" t="s">
        <v>1189</v>
      </c>
      <c r="C33" s="14" t="s">
        <v>1225</v>
      </c>
      <c r="D33" s="45">
        <v>24360.670000000006</v>
      </c>
      <c r="E33" s="42">
        <v>32337.180000000004</v>
      </c>
      <c r="F33" s="42">
        <v>19762.519999999997</v>
      </c>
      <c r="G33" s="42">
        <v>0</v>
      </c>
      <c r="H33" s="43"/>
      <c r="I33" s="43"/>
      <c r="J33" s="43"/>
      <c r="K33" s="43"/>
      <c r="L33" s="43"/>
      <c r="M33" s="44">
        <v>76460.37</v>
      </c>
    </row>
    <row r="34" spans="1:13" x14ac:dyDescent="0.25">
      <c r="A34" s="11" t="s">
        <v>1233</v>
      </c>
      <c r="C34" s="14" t="s">
        <v>1227</v>
      </c>
      <c r="D34" s="45">
        <v>649108.48000000045</v>
      </c>
      <c r="E34" s="42">
        <v>334001.4800000001</v>
      </c>
      <c r="F34" s="42">
        <v>100696.20999999999</v>
      </c>
      <c r="G34" s="42">
        <v>65192.680000000109</v>
      </c>
      <c r="H34" s="42">
        <v>0</v>
      </c>
      <c r="I34" s="42">
        <v>-250179.56</v>
      </c>
      <c r="J34" s="42">
        <v>250179.56</v>
      </c>
      <c r="K34" s="43"/>
      <c r="L34" s="43"/>
      <c r="M34" s="44">
        <v>1148998.8500000006</v>
      </c>
    </row>
    <row r="35" spans="1:13" x14ac:dyDescent="0.25">
      <c r="A35" s="11" t="s">
        <v>1233</v>
      </c>
      <c r="C35" s="14" t="s">
        <v>1230</v>
      </c>
      <c r="D35" s="45">
        <v>78443.89</v>
      </c>
      <c r="E35" s="42">
        <v>352497.43999999994</v>
      </c>
      <c r="F35" s="42">
        <v>1482827.96</v>
      </c>
      <c r="G35" s="42">
        <v>478162.4599999999</v>
      </c>
      <c r="H35" s="42">
        <v>-6367.9</v>
      </c>
      <c r="I35" s="42">
        <v>0</v>
      </c>
      <c r="J35" s="42">
        <v>0</v>
      </c>
      <c r="K35" s="43"/>
      <c r="L35" s="43"/>
      <c r="M35" s="44">
        <v>2385563.85</v>
      </c>
    </row>
    <row r="36" spans="1:13" x14ac:dyDescent="0.25">
      <c r="A36" s="11" t="s">
        <v>1189</v>
      </c>
      <c r="C36" s="14" t="s">
        <v>1178</v>
      </c>
      <c r="D36" s="34"/>
      <c r="E36" s="34"/>
      <c r="F36" s="33">
        <v>38091.440000000002</v>
      </c>
      <c r="G36" s="33">
        <v>15393</v>
      </c>
      <c r="H36" s="33">
        <v>582866.20000000007</v>
      </c>
      <c r="I36" s="33">
        <v>47626.9</v>
      </c>
      <c r="J36" s="33">
        <v>27453.23</v>
      </c>
      <c r="K36" s="33">
        <v>38569.229999999996</v>
      </c>
      <c r="L36" s="33">
        <v>0</v>
      </c>
      <c r="M36" s="33">
        <v>750000</v>
      </c>
    </row>
    <row r="37" spans="1:13" x14ac:dyDescent="0.25">
      <c r="A37" s="11" t="s">
        <v>1189</v>
      </c>
      <c r="C37" s="14" t="s">
        <v>1179</v>
      </c>
      <c r="D37" s="34"/>
      <c r="E37" s="34"/>
      <c r="F37" s="34"/>
      <c r="G37" s="33">
        <v>103423</v>
      </c>
      <c r="H37" s="33">
        <v>475000</v>
      </c>
      <c r="I37" s="34"/>
      <c r="J37" s="33">
        <v>64938.7</v>
      </c>
      <c r="K37" s="33">
        <v>1425115.3599999999</v>
      </c>
      <c r="L37" s="33">
        <v>0</v>
      </c>
      <c r="M37" s="33">
        <v>2068477.0599999998</v>
      </c>
    </row>
    <row r="38" spans="1:13" x14ac:dyDescent="0.25">
      <c r="A38" s="11" t="s">
        <v>1189</v>
      </c>
      <c r="C38" s="14" t="s">
        <v>1181</v>
      </c>
      <c r="D38" s="34"/>
      <c r="E38" s="34"/>
      <c r="F38" s="34"/>
      <c r="G38" s="34"/>
      <c r="H38" s="34"/>
      <c r="I38" s="33">
        <v>261029.32</v>
      </c>
      <c r="J38" s="33">
        <v>2067160.98</v>
      </c>
      <c r="K38" s="33">
        <v>115581</v>
      </c>
      <c r="L38" s="33">
        <v>4026</v>
      </c>
      <c r="M38" s="33">
        <v>2447797.2999999998</v>
      </c>
    </row>
    <row r="39" spans="1:13" x14ac:dyDescent="0.25">
      <c r="C39" s="14" t="s">
        <v>9</v>
      </c>
      <c r="D39" s="54">
        <v>980444.34000000043</v>
      </c>
      <c r="E39" s="55">
        <v>1685176.5299999998</v>
      </c>
      <c r="F39" s="55">
        <v>3960692.38</v>
      </c>
      <c r="G39" s="55">
        <v>1166788.8999999999</v>
      </c>
      <c r="H39" s="55">
        <v>1065750.0000000002</v>
      </c>
      <c r="I39" s="55">
        <v>308656.22000000003</v>
      </c>
      <c r="J39" s="55">
        <v>4028501.97</v>
      </c>
      <c r="K39" s="55">
        <v>6988481.2300000004</v>
      </c>
      <c r="L39" s="55">
        <v>199661.32</v>
      </c>
      <c r="M39" s="56">
        <v>20384152.890000001</v>
      </c>
    </row>
    <row r="40" spans="1:13" x14ac:dyDescent="0.25"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C47"/>
      <c r="D47"/>
      <c r="E47"/>
      <c r="F47"/>
      <c r="G47"/>
      <c r="H47"/>
      <c r="I47"/>
      <c r="J47"/>
      <c r="K47"/>
      <c r="L47"/>
      <c r="M47"/>
    </row>
    <row r="48" spans="1:13" x14ac:dyDescent="0.25">
      <c r="C48"/>
      <c r="D48"/>
      <c r="E48"/>
      <c r="F48"/>
      <c r="G48"/>
      <c r="H48"/>
      <c r="I48"/>
      <c r="J48"/>
      <c r="K48"/>
      <c r="L48"/>
      <c r="M48"/>
    </row>
    <row r="49" spans="3:13" x14ac:dyDescent="0.25">
      <c r="C49"/>
      <c r="D49"/>
      <c r="E49"/>
      <c r="F49"/>
      <c r="G49"/>
      <c r="H49"/>
      <c r="I49"/>
      <c r="J49"/>
      <c r="K49"/>
      <c r="L49"/>
      <c r="M49"/>
    </row>
    <row r="50" spans="3:13" x14ac:dyDescent="0.25">
      <c r="C50"/>
      <c r="D50"/>
      <c r="E50"/>
      <c r="F50"/>
      <c r="G50"/>
      <c r="H50"/>
      <c r="I50"/>
      <c r="J50"/>
      <c r="K50"/>
      <c r="L50"/>
      <c r="M50"/>
    </row>
    <row r="51" spans="3:13" x14ac:dyDescent="0.25">
      <c r="C51"/>
      <c r="D51"/>
      <c r="E51"/>
      <c r="F51"/>
      <c r="G51"/>
      <c r="H51"/>
      <c r="I51"/>
      <c r="J51"/>
      <c r="K51"/>
      <c r="L51"/>
      <c r="M51"/>
    </row>
    <row r="52" spans="3:13" x14ac:dyDescent="0.25">
      <c r="C52"/>
      <c r="D52"/>
      <c r="E52"/>
      <c r="F52"/>
      <c r="G52"/>
      <c r="H52"/>
      <c r="I52"/>
      <c r="J52"/>
      <c r="K52"/>
      <c r="L52"/>
      <c r="M52"/>
    </row>
    <row r="53" spans="3:13" x14ac:dyDescent="0.25">
      <c r="C53"/>
      <c r="D53"/>
      <c r="E53"/>
      <c r="F53"/>
      <c r="G53"/>
      <c r="H53"/>
      <c r="I53"/>
      <c r="J53"/>
      <c r="K53"/>
      <c r="L53"/>
      <c r="M53"/>
    </row>
    <row r="54" spans="3:13" x14ac:dyDescent="0.25">
      <c r="C54"/>
      <c r="D54"/>
      <c r="E54"/>
      <c r="F54"/>
      <c r="G54"/>
      <c r="H54"/>
      <c r="I54"/>
      <c r="J54"/>
      <c r="K54"/>
      <c r="L54"/>
      <c r="M54"/>
    </row>
    <row r="55" spans="3:13" x14ac:dyDescent="0.25">
      <c r="C55"/>
      <c r="D55"/>
      <c r="E55"/>
      <c r="F55"/>
      <c r="G55"/>
      <c r="H55"/>
      <c r="I55"/>
      <c r="J55"/>
      <c r="K55"/>
      <c r="L55"/>
      <c r="M55"/>
    </row>
    <row r="56" spans="3:13" x14ac:dyDescent="0.25">
      <c r="C56"/>
      <c r="D56"/>
      <c r="E56"/>
      <c r="F56"/>
      <c r="G56"/>
      <c r="H56"/>
      <c r="I56"/>
      <c r="J56"/>
      <c r="K56"/>
      <c r="L56"/>
      <c r="M56"/>
    </row>
    <row r="57" spans="3:13" x14ac:dyDescent="0.25">
      <c r="C57"/>
      <c r="D57"/>
      <c r="E57"/>
      <c r="F57"/>
      <c r="G57"/>
      <c r="H57"/>
      <c r="I57"/>
      <c r="J57"/>
      <c r="K57"/>
      <c r="L57"/>
      <c r="M57"/>
    </row>
    <row r="58" spans="3:13" x14ac:dyDescent="0.25">
      <c r="C58"/>
      <c r="D58"/>
      <c r="E58"/>
      <c r="F58"/>
      <c r="G58"/>
      <c r="H58"/>
      <c r="I58"/>
      <c r="J58"/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ht="3.75" customHeight="1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  <row r="156" spans="3:13" x14ac:dyDescent="0.25">
      <c r="C156"/>
      <c r="D156"/>
      <c r="E156"/>
      <c r="F156"/>
      <c r="G156"/>
      <c r="H156"/>
      <c r="I156"/>
      <c r="J156"/>
      <c r="K156"/>
      <c r="L156"/>
      <c r="M156"/>
    </row>
    <row r="157" spans="3:13" x14ac:dyDescent="0.25">
      <c r="C157"/>
      <c r="D157"/>
      <c r="E157"/>
      <c r="F157"/>
      <c r="G157"/>
      <c r="H157"/>
      <c r="I157"/>
      <c r="J157"/>
      <c r="K157"/>
      <c r="L157"/>
      <c r="M157"/>
    </row>
    <row r="158" spans="3:13" x14ac:dyDescent="0.25">
      <c r="C158"/>
      <c r="D158"/>
      <c r="E158"/>
      <c r="F158"/>
      <c r="G158"/>
      <c r="H158"/>
      <c r="I158"/>
      <c r="J158"/>
      <c r="K158"/>
      <c r="L158"/>
      <c r="M158"/>
    </row>
    <row r="159" spans="3:13" x14ac:dyDescent="0.25">
      <c r="C159"/>
      <c r="D159"/>
      <c r="E159"/>
      <c r="F159"/>
      <c r="G159"/>
      <c r="H159"/>
      <c r="I159"/>
      <c r="J159"/>
      <c r="K159"/>
      <c r="L159"/>
      <c r="M159"/>
    </row>
    <row r="160" spans="3:13" x14ac:dyDescent="0.25">
      <c r="C160"/>
      <c r="D160"/>
      <c r="E160"/>
      <c r="F160"/>
      <c r="G160"/>
      <c r="H160"/>
      <c r="I160"/>
      <c r="J160"/>
      <c r="K160"/>
      <c r="L160"/>
      <c r="M160"/>
    </row>
    <row r="161" spans="3:13" x14ac:dyDescent="0.25">
      <c r="C161"/>
      <c r="D161"/>
      <c r="E161"/>
      <c r="F161"/>
      <c r="G161"/>
      <c r="H161"/>
      <c r="I161"/>
      <c r="J161"/>
      <c r="K161"/>
      <c r="L161"/>
      <c r="M161"/>
    </row>
    <row r="162" spans="3:13" x14ac:dyDescent="0.25">
      <c r="C162"/>
      <c r="D162"/>
      <c r="E162"/>
      <c r="F162"/>
      <c r="G162"/>
      <c r="H162"/>
      <c r="I162"/>
      <c r="J162"/>
      <c r="K162"/>
      <c r="L162"/>
      <c r="M162"/>
    </row>
    <row r="163" spans="3:13" x14ac:dyDescent="0.25">
      <c r="C163"/>
      <c r="D163"/>
      <c r="E163"/>
      <c r="F163"/>
      <c r="G163"/>
      <c r="H163"/>
      <c r="I163"/>
      <c r="J163"/>
      <c r="K163"/>
      <c r="L163"/>
      <c r="M163"/>
    </row>
    <row r="164" spans="3:13" x14ac:dyDescent="0.25">
      <c r="C164"/>
      <c r="D164"/>
      <c r="E164"/>
      <c r="F164"/>
      <c r="G164"/>
      <c r="H164"/>
      <c r="I164"/>
      <c r="J164"/>
      <c r="K164"/>
      <c r="L164"/>
      <c r="M164"/>
    </row>
    <row r="165" spans="3:13" x14ac:dyDescent="0.25">
      <c r="C165"/>
      <c r="D165"/>
      <c r="E165"/>
      <c r="F165"/>
      <c r="G165"/>
      <c r="H165"/>
      <c r="I165"/>
      <c r="J165"/>
      <c r="K165"/>
      <c r="L165"/>
      <c r="M165"/>
    </row>
    <row r="166" spans="3:13" x14ac:dyDescent="0.25">
      <c r="C166"/>
      <c r="D166"/>
      <c r="E166"/>
      <c r="F166"/>
      <c r="G166"/>
      <c r="H166"/>
      <c r="I166"/>
      <c r="J166"/>
      <c r="K166"/>
      <c r="L166"/>
      <c r="M166"/>
    </row>
    <row r="167" spans="3:13" x14ac:dyDescent="0.25">
      <c r="C167"/>
      <c r="D167"/>
      <c r="E167"/>
      <c r="F167"/>
      <c r="G167"/>
      <c r="H167"/>
      <c r="I167"/>
      <c r="J167"/>
      <c r="K167"/>
      <c r="L167"/>
      <c r="M167"/>
    </row>
    <row r="168" spans="3:13" x14ac:dyDescent="0.25">
      <c r="C168"/>
      <c r="D168"/>
      <c r="E168"/>
      <c r="F168"/>
      <c r="G168"/>
      <c r="H168"/>
      <c r="I168"/>
      <c r="J168"/>
      <c r="K168"/>
      <c r="L168"/>
      <c r="M168"/>
    </row>
    <row r="169" spans="3:13" x14ac:dyDescent="0.25">
      <c r="C169"/>
      <c r="D169"/>
      <c r="E169"/>
      <c r="F169"/>
      <c r="G169"/>
      <c r="H169"/>
      <c r="I169"/>
      <c r="J169"/>
      <c r="K169"/>
      <c r="L169"/>
      <c r="M169"/>
    </row>
    <row r="170" spans="3:13" x14ac:dyDescent="0.25">
      <c r="C170"/>
      <c r="D170"/>
      <c r="E170"/>
      <c r="F170"/>
      <c r="G170"/>
      <c r="H170"/>
      <c r="I170"/>
      <c r="J170"/>
      <c r="K170"/>
      <c r="L170"/>
      <c r="M170"/>
    </row>
    <row r="171" spans="3:13" x14ac:dyDescent="0.25">
      <c r="C171"/>
      <c r="D171"/>
      <c r="E171"/>
      <c r="F171"/>
      <c r="G171"/>
      <c r="H171"/>
      <c r="I171"/>
      <c r="J171"/>
      <c r="K171"/>
      <c r="L171"/>
      <c r="M171"/>
    </row>
    <row r="172" spans="3:13" x14ac:dyDescent="0.25">
      <c r="C172"/>
      <c r="D172"/>
      <c r="E172"/>
      <c r="F172"/>
      <c r="G172"/>
      <c r="H172"/>
      <c r="I172"/>
      <c r="J172"/>
      <c r="K172"/>
      <c r="L172"/>
      <c r="M172"/>
    </row>
    <row r="173" spans="3:13" x14ac:dyDescent="0.25">
      <c r="C173"/>
      <c r="D173"/>
      <c r="E173"/>
      <c r="F173"/>
      <c r="G173"/>
      <c r="H173"/>
      <c r="I173"/>
      <c r="J173"/>
      <c r="K173"/>
      <c r="L173"/>
      <c r="M173"/>
    </row>
    <row r="174" spans="3:13" x14ac:dyDescent="0.25">
      <c r="C174"/>
      <c r="D174"/>
      <c r="E174"/>
      <c r="F174"/>
      <c r="G174"/>
      <c r="H174"/>
      <c r="I174"/>
      <c r="J174"/>
      <c r="K174"/>
      <c r="L174"/>
      <c r="M174"/>
    </row>
    <row r="175" spans="3:13" x14ac:dyDescent="0.25">
      <c r="C175"/>
      <c r="D175"/>
      <c r="E175"/>
      <c r="F175"/>
      <c r="G175"/>
      <c r="H175"/>
      <c r="I175"/>
      <c r="J175"/>
      <c r="K175"/>
      <c r="L175"/>
      <c r="M175"/>
    </row>
    <row r="176" spans="3:13" x14ac:dyDescent="0.25">
      <c r="C176"/>
      <c r="D176"/>
      <c r="E176"/>
      <c r="F176"/>
      <c r="G176"/>
      <c r="H176"/>
      <c r="I176"/>
      <c r="J176"/>
      <c r="K176"/>
      <c r="L176"/>
      <c r="M176"/>
    </row>
    <row r="177" spans="3:13" x14ac:dyDescent="0.25">
      <c r="C177"/>
      <c r="D177"/>
      <c r="E177"/>
      <c r="F177"/>
      <c r="G177"/>
      <c r="H177"/>
      <c r="I177"/>
      <c r="J177"/>
      <c r="K177"/>
      <c r="L177"/>
      <c r="M177"/>
    </row>
    <row r="178" spans="3:13" x14ac:dyDescent="0.25">
      <c r="C178"/>
      <c r="D178"/>
      <c r="E178"/>
      <c r="F178"/>
      <c r="G178"/>
      <c r="H178"/>
      <c r="I178"/>
      <c r="J178"/>
      <c r="K178"/>
      <c r="L178"/>
      <c r="M178"/>
    </row>
    <row r="179" spans="3:13" x14ac:dyDescent="0.25">
      <c r="C179"/>
      <c r="D179"/>
      <c r="E179"/>
      <c r="F179"/>
      <c r="G179"/>
      <c r="H179"/>
      <c r="I179"/>
      <c r="J179"/>
      <c r="K179"/>
      <c r="L179"/>
      <c r="M179"/>
    </row>
    <row r="180" spans="3:13" x14ac:dyDescent="0.25">
      <c r="C180"/>
      <c r="D180"/>
      <c r="E180"/>
      <c r="F180"/>
      <c r="G180"/>
      <c r="H180"/>
      <c r="I180"/>
      <c r="J180"/>
      <c r="K180"/>
      <c r="L180"/>
      <c r="M180"/>
    </row>
    <row r="181" spans="3:13" x14ac:dyDescent="0.25">
      <c r="C181"/>
      <c r="D181"/>
      <c r="E181"/>
      <c r="F181"/>
      <c r="G181"/>
      <c r="H181"/>
      <c r="I181"/>
      <c r="J181"/>
      <c r="K181"/>
      <c r="L181"/>
      <c r="M181"/>
    </row>
    <row r="182" spans="3:13" x14ac:dyDescent="0.25">
      <c r="C182"/>
      <c r="D182"/>
      <c r="E182"/>
      <c r="F182"/>
      <c r="G182"/>
      <c r="H182"/>
      <c r="I182"/>
      <c r="J182"/>
      <c r="K182"/>
      <c r="L182"/>
      <c r="M182"/>
    </row>
    <row r="183" spans="3:13" x14ac:dyDescent="0.25">
      <c r="C183"/>
      <c r="D183"/>
      <c r="E183"/>
      <c r="F183"/>
      <c r="G183"/>
      <c r="H183"/>
      <c r="I183"/>
      <c r="J183"/>
      <c r="K183"/>
      <c r="L183"/>
      <c r="M183"/>
    </row>
    <row r="184" spans="3:13" x14ac:dyDescent="0.25">
      <c r="C184"/>
      <c r="D184"/>
      <c r="E184"/>
      <c r="F184"/>
      <c r="G184"/>
      <c r="H184"/>
      <c r="I184"/>
      <c r="J184"/>
      <c r="K184"/>
      <c r="L184"/>
      <c r="M184"/>
    </row>
    <row r="185" spans="3:13" x14ac:dyDescent="0.25">
      <c r="C185"/>
      <c r="D185"/>
      <c r="E185"/>
      <c r="F185"/>
      <c r="G185"/>
      <c r="H185"/>
      <c r="I185"/>
      <c r="J185"/>
      <c r="K185"/>
      <c r="L185"/>
      <c r="M185"/>
    </row>
    <row r="186" spans="3:13" x14ac:dyDescent="0.25">
      <c r="C186"/>
      <c r="D186"/>
      <c r="E186"/>
      <c r="F186"/>
      <c r="G186"/>
      <c r="H186"/>
      <c r="I186"/>
      <c r="J186"/>
      <c r="K186"/>
      <c r="L186"/>
      <c r="M186"/>
    </row>
    <row r="187" spans="3:13" x14ac:dyDescent="0.25">
      <c r="C187"/>
      <c r="D187"/>
      <c r="E187"/>
      <c r="F187"/>
      <c r="G187"/>
      <c r="H187"/>
      <c r="I187"/>
      <c r="J187"/>
      <c r="K187"/>
      <c r="L187"/>
      <c r="M187"/>
    </row>
    <row r="188" spans="3:13" x14ac:dyDescent="0.25">
      <c r="C188"/>
      <c r="D188"/>
      <c r="E188"/>
      <c r="F188"/>
      <c r="G188"/>
      <c r="H188"/>
      <c r="I188"/>
      <c r="J188"/>
      <c r="K188"/>
      <c r="L188"/>
      <c r="M188"/>
    </row>
    <row r="189" spans="3:13" x14ac:dyDescent="0.25">
      <c r="C189"/>
      <c r="D189"/>
      <c r="E189"/>
      <c r="F189"/>
      <c r="G189"/>
      <c r="H189"/>
      <c r="I189"/>
      <c r="J189"/>
      <c r="K189"/>
      <c r="L189"/>
      <c r="M189"/>
    </row>
    <row r="190" spans="3:13" x14ac:dyDescent="0.25">
      <c r="C190"/>
      <c r="D190"/>
      <c r="E190"/>
      <c r="F190"/>
      <c r="G190"/>
      <c r="H190"/>
      <c r="I190"/>
      <c r="J190"/>
      <c r="K190"/>
      <c r="L190"/>
      <c r="M190"/>
    </row>
    <row r="191" spans="3:13" x14ac:dyDescent="0.25">
      <c r="C191"/>
      <c r="D191"/>
      <c r="E191"/>
      <c r="F191"/>
      <c r="G191"/>
      <c r="H191"/>
      <c r="I191"/>
      <c r="J191"/>
      <c r="K191"/>
      <c r="L191"/>
      <c r="M191"/>
    </row>
    <row r="192" spans="3:13" x14ac:dyDescent="0.25">
      <c r="C192"/>
      <c r="D192"/>
      <c r="E192"/>
      <c r="F192"/>
      <c r="G192"/>
      <c r="H192"/>
      <c r="I192"/>
      <c r="J192"/>
      <c r="K192"/>
      <c r="L192"/>
      <c r="M192"/>
    </row>
    <row r="193" spans="3:13" x14ac:dyDescent="0.25">
      <c r="C193"/>
      <c r="D193"/>
      <c r="E193"/>
      <c r="F193"/>
      <c r="G193"/>
      <c r="H193"/>
      <c r="I193"/>
      <c r="J193"/>
      <c r="K193"/>
      <c r="L193"/>
      <c r="M193"/>
    </row>
    <row r="194" spans="3:13" x14ac:dyDescent="0.25">
      <c r="C194"/>
      <c r="D194"/>
      <c r="E194"/>
      <c r="F194"/>
      <c r="G194"/>
      <c r="H194"/>
      <c r="I194"/>
      <c r="J194"/>
      <c r="K194"/>
      <c r="L194"/>
      <c r="M194"/>
    </row>
    <row r="195" spans="3:13" x14ac:dyDescent="0.25">
      <c r="C195"/>
      <c r="D195"/>
      <c r="E195"/>
      <c r="F195"/>
      <c r="G195"/>
      <c r="H195"/>
      <c r="I195"/>
      <c r="J195"/>
      <c r="K195"/>
      <c r="L195"/>
      <c r="M195"/>
    </row>
    <row r="196" spans="3:13" x14ac:dyDescent="0.25">
      <c r="C196"/>
      <c r="D196"/>
      <c r="E196"/>
      <c r="F196"/>
      <c r="G196"/>
      <c r="H196"/>
      <c r="I196"/>
      <c r="J196"/>
      <c r="K196"/>
      <c r="L196"/>
      <c r="M196"/>
    </row>
    <row r="197" spans="3:13" x14ac:dyDescent="0.25">
      <c r="C197"/>
      <c r="D197"/>
      <c r="E197"/>
      <c r="F197"/>
      <c r="G197"/>
      <c r="H197"/>
      <c r="I197"/>
      <c r="J197"/>
      <c r="K197"/>
      <c r="L197"/>
      <c r="M197"/>
    </row>
    <row r="198" spans="3:13" x14ac:dyDescent="0.25">
      <c r="C198"/>
      <c r="D198"/>
      <c r="E198"/>
      <c r="F198"/>
      <c r="G198"/>
      <c r="H198"/>
      <c r="I198"/>
      <c r="J198"/>
      <c r="K198"/>
      <c r="L198"/>
      <c r="M198"/>
    </row>
    <row r="199" spans="3:13" x14ac:dyDescent="0.25">
      <c r="C199"/>
      <c r="D199"/>
      <c r="E199"/>
      <c r="F199"/>
      <c r="G199"/>
      <c r="H199"/>
      <c r="I199"/>
      <c r="J199"/>
      <c r="K199"/>
      <c r="L199"/>
      <c r="M199"/>
    </row>
    <row r="200" spans="3:13" x14ac:dyDescent="0.25">
      <c r="C200"/>
      <c r="D200"/>
      <c r="E200"/>
      <c r="F200"/>
      <c r="G200"/>
      <c r="H200"/>
      <c r="I200"/>
      <c r="J200"/>
      <c r="K200"/>
      <c r="L200"/>
      <c r="M200"/>
    </row>
    <row r="201" spans="3:13" x14ac:dyDescent="0.25">
      <c r="C201"/>
      <c r="D201"/>
      <c r="E201"/>
      <c r="F201"/>
      <c r="G201"/>
      <c r="H201"/>
      <c r="I201"/>
      <c r="J201"/>
      <c r="K201"/>
      <c r="L201"/>
      <c r="M201"/>
    </row>
    <row r="202" spans="3:13" x14ac:dyDescent="0.25">
      <c r="C202"/>
      <c r="D202"/>
      <c r="E202"/>
      <c r="F202"/>
      <c r="G202"/>
      <c r="H202"/>
      <c r="I202"/>
      <c r="J202"/>
      <c r="K202"/>
      <c r="L202"/>
      <c r="M202"/>
    </row>
    <row r="203" spans="3:13" x14ac:dyDescent="0.25">
      <c r="C203"/>
      <c r="D203"/>
      <c r="E203"/>
      <c r="F203"/>
      <c r="G203"/>
      <c r="H203"/>
      <c r="I203"/>
      <c r="J203"/>
      <c r="K203"/>
      <c r="L203"/>
      <c r="M203"/>
    </row>
    <row r="204" spans="3:13" x14ac:dyDescent="0.25">
      <c r="C204"/>
      <c r="D204"/>
      <c r="E204"/>
      <c r="F204"/>
      <c r="G204"/>
      <c r="H204"/>
      <c r="I204"/>
      <c r="J204"/>
      <c r="K204"/>
      <c r="L204"/>
      <c r="M204"/>
    </row>
    <row r="205" spans="3:13" x14ac:dyDescent="0.25">
      <c r="C205"/>
      <c r="D205"/>
      <c r="E205"/>
      <c r="F205"/>
      <c r="G205"/>
      <c r="H205"/>
      <c r="I205"/>
      <c r="J205"/>
      <c r="K205"/>
      <c r="L205"/>
      <c r="M205"/>
    </row>
    <row r="206" spans="3:13" x14ac:dyDescent="0.25">
      <c r="C206"/>
      <c r="D206"/>
      <c r="E206"/>
      <c r="F206"/>
      <c r="G206"/>
      <c r="H206"/>
      <c r="I206"/>
      <c r="J206"/>
      <c r="K206"/>
      <c r="L206"/>
      <c r="M206"/>
    </row>
    <row r="207" spans="3:13" x14ac:dyDescent="0.25">
      <c r="C207"/>
      <c r="D207"/>
      <c r="E207"/>
      <c r="F207"/>
      <c r="G207"/>
      <c r="H207"/>
      <c r="I207"/>
      <c r="J207"/>
      <c r="K207"/>
      <c r="L207"/>
      <c r="M207"/>
    </row>
    <row r="208" spans="3:13" x14ac:dyDescent="0.25">
      <c r="C208"/>
      <c r="D208"/>
      <c r="E208"/>
      <c r="F208"/>
      <c r="G208"/>
      <c r="H208"/>
      <c r="I208"/>
      <c r="J208"/>
      <c r="K208"/>
      <c r="L208"/>
      <c r="M208"/>
    </row>
    <row r="209" spans="3:13" x14ac:dyDescent="0.25">
      <c r="C209"/>
      <c r="D209"/>
      <c r="E209"/>
      <c r="F209"/>
      <c r="G209"/>
      <c r="H209"/>
      <c r="I209"/>
      <c r="J209"/>
      <c r="K209"/>
      <c r="L209"/>
      <c r="M209"/>
    </row>
    <row r="210" spans="3:13" x14ac:dyDescent="0.25">
      <c r="C210"/>
      <c r="D210"/>
      <c r="E210"/>
      <c r="F210"/>
      <c r="G210"/>
      <c r="H210"/>
      <c r="I210"/>
      <c r="J210"/>
      <c r="K210"/>
      <c r="L210"/>
      <c r="M210"/>
    </row>
    <row r="211" spans="3:13" x14ac:dyDescent="0.25">
      <c r="C211"/>
      <c r="D211"/>
      <c r="E211"/>
      <c r="F211"/>
      <c r="G211"/>
      <c r="H211"/>
      <c r="I211"/>
      <c r="J211"/>
      <c r="K211"/>
      <c r="L211"/>
      <c r="M211"/>
    </row>
    <row r="212" spans="3:13" x14ac:dyDescent="0.25">
      <c r="C212"/>
      <c r="D212"/>
      <c r="E212"/>
      <c r="F212"/>
      <c r="G212"/>
      <c r="H212"/>
      <c r="I212"/>
      <c r="J212"/>
      <c r="K212"/>
      <c r="L212"/>
      <c r="M212"/>
    </row>
    <row r="213" spans="3:13" x14ac:dyDescent="0.25">
      <c r="C213"/>
      <c r="D213"/>
      <c r="E213"/>
      <c r="F213"/>
      <c r="G213"/>
      <c r="H213"/>
      <c r="I213"/>
      <c r="J213"/>
      <c r="K213"/>
      <c r="L213"/>
      <c r="M213"/>
    </row>
    <row r="214" spans="3:13" x14ac:dyDescent="0.25">
      <c r="C214"/>
      <c r="D214"/>
      <c r="E214"/>
      <c r="F214"/>
      <c r="G214"/>
      <c r="H214"/>
      <c r="I214"/>
      <c r="J214"/>
      <c r="K214"/>
      <c r="L214"/>
      <c r="M214"/>
    </row>
    <row r="215" spans="3:13" x14ac:dyDescent="0.25">
      <c r="C215"/>
      <c r="D215"/>
      <c r="E215"/>
      <c r="F215"/>
      <c r="G215"/>
      <c r="H215"/>
      <c r="I215"/>
      <c r="J215"/>
      <c r="K215"/>
      <c r="L215"/>
      <c r="M215"/>
    </row>
    <row r="216" spans="3:13" x14ac:dyDescent="0.25">
      <c r="C216"/>
      <c r="D216"/>
      <c r="E216"/>
      <c r="F216"/>
      <c r="G216"/>
      <c r="H216"/>
      <c r="I216"/>
      <c r="J216"/>
      <c r="K216"/>
      <c r="L216"/>
      <c r="M216"/>
    </row>
    <row r="217" spans="3:13" x14ac:dyDescent="0.25">
      <c r="C217"/>
      <c r="D217"/>
      <c r="E217"/>
      <c r="F217"/>
      <c r="G217"/>
      <c r="H217"/>
      <c r="I217"/>
      <c r="J217"/>
      <c r="K217"/>
      <c r="L217"/>
      <c r="M217"/>
    </row>
    <row r="218" spans="3:13" x14ac:dyDescent="0.25">
      <c r="C218"/>
      <c r="D218"/>
      <c r="E218"/>
      <c r="F218"/>
      <c r="G218"/>
      <c r="H218"/>
      <c r="I218"/>
      <c r="J218"/>
      <c r="K218"/>
      <c r="L218"/>
      <c r="M218"/>
    </row>
    <row r="219" spans="3:13" x14ac:dyDescent="0.25">
      <c r="C219"/>
      <c r="D219"/>
      <c r="E219"/>
      <c r="F219"/>
      <c r="G219"/>
      <c r="H219"/>
      <c r="I219"/>
      <c r="J219"/>
      <c r="K219"/>
      <c r="L219"/>
      <c r="M219"/>
    </row>
    <row r="220" spans="3:13" x14ac:dyDescent="0.25">
      <c r="C220"/>
      <c r="D220"/>
      <c r="E220"/>
      <c r="F220"/>
      <c r="G220"/>
      <c r="H220"/>
      <c r="I220"/>
      <c r="J220"/>
      <c r="K220"/>
      <c r="L220"/>
      <c r="M220"/>
    </row>
    <row r="221" spans="3:13" x14ac:dyDescent="0.25">
      <c r="C221"/>
      <c r="D221"/>
      <c r="E221"/>
      <c r="F221"/>
      <c r="G221"/>
      <c r="H221"/>
      <c r="I221"/>
      <c r="J221"/>
      <c r="K221"/>
      <c r="L221"/>
      <c r="M221"/>
    </row>
    <row r="222" spans="3:13" x14ac:dyDescent="0.25">
      <c r="C222"/>
      <c r="D222"/>
      <c r="E222"/>
      <c r="F222"/>
      <c r="G222"/>
      <c r="H222"/>
      <c r="I222"/>
      <c r="J222"/>
      <c r="K222"/>
      <c r="L222"/>
      <c r="M222"/>
    </row>
    <row r="223" spans="3:13" x14ac:dyDescent="0.25">
      <c r="C223"/>
      <c r="D223"/>
      <c r="E223"/>
      <c r="F223"/>
      <c r="G223"/>
      <c r="H223"/>
      <c r="I223"/>
      <c r="J223"/>
      <c r="K223"/>
      <c r="L223"/>
      <c r="M223"/>
    </row>
    <row r="224" spans="3:13" x14ac:dyDescent="0.25">
      <c r="C224"/>
      <c r="D224"/>
      <c r="E224"/>
      <c r="F224"/>
      <c r="G224"/>
      <c r="H224"/>
      <c r="I224"/>
      <c r="J224"/>
      <c r="K224"/>
      <c r="L224"/>
      <c r="M224"/>
    </row>
    <row r="225" spans="3:13" x14ac:dyDescent="0.25">
      <c r="C225"/>
      <c r="D225"/>
      <c r="E225"/>
      <c r="F225"/>
      <c r="G225"/>
      <c r="H225"/>
      <c r="I225"/>
      <c r="J225"/>
      <c r="K225"/>
      <c r="L225"/>
      <c r="M225"/>
    </row>
    <row r="226" spans="3:13" x14ac:dyDescent="0.25">
      <c r="C226"/>
      <c r="D226"/>
      <c r="E226"/>
      <c r="F226"/>
      <c r="G226"/>
      <c r="H226"/>
      <c r="I226"/>
      <c r="J226"/>
      <c r="K226"/>
      <c r="L226"/>
      <c r="M226"/>
    </row>
    <row r="227" spans="3:13" x14ac:dyDescent="0.25">
      <c r="C227"/>
      <c r="D227"/>
      <c r="E227"/>
      <c r="F227"/>
      <c r="G227"/>
      <c r="H227"/>
      <c r="I227"/>
      <c r="J227"/>
      <c r="K227"/>
      <c r="L227"/>
      <c r="M227"/>
    </row>
    <row r="228" spans="3:13" x14ac:dyDescent="0.25">
      <c r="C228"/>
      <c r="D228"/>
      <c r="E228"/>
      <c r="F228"/>
      <c r="G228"/>
      <c r="H228"/>
      <c r="I228"/>
      <c r="J228"/>
      <c r="K228"/>
      <c r="L228"/>
      <c r="M228"/>
    </row>
    <row r="229" spans="3:13" x14ac:dyDescent="0.25">
      <c r="C229"/>
      <c r="D229"/>
      <c r="E229"/>
      <c r="F229"/>
      <c r="G229"/>
      <c r="H229"/>
      <c r="I229"/>
      <c r="J229"/>
      <c r="K229"/>
      <c r="L229"/>
      <c r="M229"/>
    </row>
    <row r="230" spans="3:13" x14ac:dyDescent="0.25">
      <c r="C230"/>
      <c r="D230"/>
      <c r="E230"/>
      <c r="F230"/>
      <c r="G230"/>
      <c r="H230"/>
      <c r="I230"/>
      <c r="J230"/>
      <c r="K230"/>
      <c r="L230"/>
      <c r="M230"/>
    </row>
    <row r="231" spans="3:13" x14ac:dyDescent="0.25">
      <c r="C231"/>
      <c r="D231"/>
      <c r="E231"/>
      <c r="F231"/>
      <c r="G231"/>
      <c r="H231"/>
      <c r="I231"/>
      <c r="J231"/>
      <c r="K231"/>
      <c r="L231"/>
      <c r="M231"/>
    </row>
    <row r="232" spans="3:13" x14ac:dyDescent="0.25">
      <c r="C232"/>
      <c r="D232"/>
      <c r="E232"/>
      <c r="F232"/>
      <c r="G232"/>
      <c r="H232"/>
      <c r="I232"/>
      <c r="J232"/>
      <c r="K232"/>
      <c r="L232"/>
      <c r="M232"/>
    </row>
    <row r="233" spans="3:13" x14ac:dyDescent="0.25">
      <c r="C233"/>
      <c r="D233"/>
      <c r="E233"/>
      <c r="F233"/>
      <c r="G233"/>
      <c r="H233"/>
      <c r="I233"/>
      <c r="J233"/>
      <c r="K233"/>
      <c r="L233"/>
      <c r="M233"/>
    </row>
    <row r="234" spans="3:13" x14ac:dyDescent="0.25">
      <c r="C234"/>
      <c r="D234"/>
      <c r="E234"/>
      <c r="F234"/>
      <c r="G234"/>
      <c r="H234"/>
      <c r="I234"/>
      <c r="J234"/>
      <c r="K234"/>
      <c r="L234"/>
      <c r="M234"/>
    </row>
    <row r="235" spans="3:13" x14ac:dyDescent="0.25">
      <c r="C235"/>
      <c r="D235"/>
      <c r="E235"/>
      <c r="F235"/>
      <c r="G235"/>
      <c r="H235"/>
      <c r="I235"/>
      <c r="J235"/>
      <c r="K235"/>
      <c r="L235"/>
      <c r="M235"/>
    </row>
    <row r="236" spans="3:13" x14ac:dyDescent="0.25">
      <c r="C236"/>
      <c r="D236"/>
      <c r="E236"/>
      <c r="F236"/>
      <c r="G236"/>
      <c r="H236"/>
      <c r="I236"/>
      <c r="J236"/>
      <c r="K236"/>
      <c r="L236"/>
      <c r="M236"/>
    </row>
    <row r="237" spans="3:13" x14ac:dyDescent="0.25">
      <c r="C237"/>
      <c r="D237"/>
      <c r="E237"/>
      <c r="F237"/>
      <c r="G237"/>
      <c r="H237"/>
      <c r="I237"/>
      <c r="J237"/>
      <c r="K237"/>
      <c r="L237"/>
      <c r="M237"/>
    </row>
    <row r="238" spans="3:13" x14ac:dyDescent="0.25">
      <c r="C238"/>
      <c r="D238"/>
      <c r="E238"/>
      <c r="F238"/>
      <c r="G238"/>
      <c r="H238"/>
      <c r="I238"/>
      <c r="J238"/>
      <c r="K238"/>
      <c r="L238"/>
      <c r="M238"/>
    </row>
    <row r="239" spans="3:13" x14ac:dyDescent="0.25">
      <c r="C239"/>
      <c r="D239"/>
      <c r="E239"/>
      <c r="F239"/>
      <c r="G239"/>
      <c r="H239"/>
      <c r="I239"/>
      <c r="J239"/>
      <c r="K239"/>
      <c r="L239"/>
      <c r="M239"/>
    </row>
    <row r="240" spans="3:13" x14ac:dyDescent="0.25">
      <c r="C240"/>
      <c r="D240"/>
      <c r="E240"/>
      <c r="F240"/>
      <c r="G240"/>
      <c r="H240"/>
      <c r="I240"/>
      <c r="J240"/>
      <c r="K240"/>
      <c r="L240"/>
      <c r="M240"/>
    </row>
    <row r="241" spans="3:13" x14ac:dyDescent="0.25">
      <c r="C241"/>
      <c r="D241"/>
      <c r="E241"/>
      <c r="F241"/>
      <c r="G241"/>
      <c r="H241"/>
      <c r="I241"/>
      <c r="J241"/>
      <c r="K241"/>
      <c r="L241"/>
      <c r="M241"/>
    </row>
    <row r="242" spans="3:13" x14ac:dyDescent="0.25">
      <c r="C242"/>
      <c r="D242"/>
      <c r="E242"/>
      <c r="F242"/>
      <c r="G242"/>
      <c r="H242"/>
      <c r="I242"/>
      <c r="J242"/>
      <c r="K242"/>
      <c r="L242"/>
      <c r="M242"/>
    </row>
    <row r="243" spans="3:13" x14ac:dyDescent="0.25">
      <c r="C243"/>
      <c r="D243"/>
      <c r="E243"/>
      <c r="F243"/>
      <c r="G243"/>
      <c r="H243"/>
      <c r="I243"/>
      <c r="J243"/>
      <c r="K243"/>
      <c r="L243"/>
      <c r="M243"/>
    </row>
    <row r="244" spans="3:13" x14ac:dyDescent="0.25">
      <c r="C244"/>
      <c r="D244"/>
      <c r="E244"/>
      <c r="F244"/>
      <c r="G244"/>
      <c r="H244"/>
      <c r="I244"/>
      <c r="J244"/>
      <c r="K244"/>
      <c r="L244"/>
      <c r="M244"/>
    </row>
    <row r="245" spans="3:13" x14ac:dyDescent="0.25">
      <c r="C245"/>
      <c r="D245"/>
      <c r="E245"/>
      <c r="F245"/>
      <c r="G245"/>
      <c r="H245"/>
      <c r="I245"/>
      <c r="J245"/>
      <c r="K245"/>
      <c r="L245"/>
      <c r="M245"/>
    </row>
    <row r="246" spans="3:13" x14ac:dyDescent="0.25">
      <c r="C246"/>
      <c r="D246"/>
      <c r="E246"/>
      <c r="F246"/>
      <c r="G246"/>
      <c r="H246"/>
      <c r="I246"/>
      <c r="J246"/>
      <c r="K246"/>
      <c r="L246"/>
      <c r="M246"/>
    </row>
    <row r="247" spans="3:13" x14ac:dyDescent="0.25">
      <c r="C247"/>
      <c r="D247"/>
      <c r="E247"/>
      <c r="F247"/>
      <c r="G247"/>
      <c r="H247"/>
      <c r="I247"/>
      <c r="J247"/>
      <c r="K247"/>
      <c r="L247"/>
      <c r="M247"/>
    </row>
    <row r="248" spans="3:13" x14ac:dyDescent="0.25">
      <c r="C248"/>
      <c r="D248"/>
      <c r="E248"/>
      <c r="F248"/>
      <c r="G248"/>
      <c r="H248"/>
      <c r="I248"/>
      <c r="J248"/>
      <c r="K248"/>
      <c r="L248"/>
      <c r="M248"/>
    </row>
    <row r="249" spans="3:13" x14ac:dyDescent="0.25">
      <c r="C249"/>
      <c r="D249"/>
      <c r="E249"/>
      <c r="F249"/>
      <c r="G249"/>
      <c r="H249"/>
      <c r="I249"/>
      <c r="J249"/>
      <c r="K249"/>
      <c r="L249"/>
      <c r="M249"/>
    </row>
    <row r="250" spans="3:13" x14ac:dyDescent="0.25">
      <c r="C250"/>
      <c r="D250"/>
      <c r="E250"/>
      <c r="F250"/>
      <c r="G250"/>
      <c r="H250"/>
      <c r="I250"/>
      <c r="J250"/>
      <c r="K250"/>
      <c r="L250"/>
      <c r="M250"/>
    </row>
    <row r="251" spans="3:13" x14ac:dyDescent="0.25">
      <c r="C251"/>
      <c r="D251"/>
      <c r="E251"/>
      <c r="F251"/>
      <c r="G251"/>
      <c r="H251"/>
      <c r="I251"/>
      <c r="J251"/>
      <c r="K251"/>
      <c r="L251"/>
      <c r="M251"/>
    </row>
    <row r="252" spans="3:13" x14ac:dyDescent="0.25">
      <c r="C252"/>
      <c r="D252"/>
      <c r="E252"/>
      <c r="F252"/>
      <c r="G252"/>
      <c r="H252"/>
      <c r="I252"/>
      <c r="J252"/>
      <c r="K252"/>
      <c r="L252"/>
      <c r="M252"/>
    </row>
    <row r="253" spans="3:13" x14ac:dyDescent="0.25">
      <c r="C253"/>
      <c r="D253"/>
      <c r="E253"/>
      <c r="F253"/>
      <c r="G253"/>
      <c r="H253"/>
      <c r="I253"/>
      <c r="J253"/>
      <c r="K253"/>
      <c r="L253"/>
      <c r="M253"/>
    </row>
    <row r="254" spans="3:13" x14ac:dyDescent="0.25">
      <c r="C254"/>
      <c r="D254"/>
      <c r="E254"/>
      <c r="F254"/>
      <c r="G254"/>
      <c r="H254"/>
      <c r="I254"/>
      <c r="J254"/>
      <c r="K254"/>
      <c r="L254"/>
      <c r="M254"/>
    </row>
    <row r="255" spans="3:13" x14ac:dyDescent="0.25">
      <c r="C255"/>
      <c r="D255"/>
      <c r="E255"/>
      <c r="F255"/>
      <c r="G255"/>
      <c r="H255"/>
      <c r="I255"/>
      <c r="J255"/>
      <c r="K255"/>
      <c r="L255"/>
      <c r="M255"/>
    </row>
    <row r="256" spans="3:13" x14ac:dyDescent="0.25">
      <c r="C256"/>
      <c r="D256"/>
      <c r="E256"/>
      <c r="F256"/>
      <c r="G256"/>
      <c r="H256"/>
      <c r="I256"/>
      <c r="J256"/>
      <c r="K256"/>
      <c r="L256"/>
      <c r="M256"/>
    </row>
    <row r="257" spans="3:13" x14ac:dyDescent="0.25">
      <c r="C257"/>
      <c r="D257"/>
      <c r="E257"/>
      <c r="F257"/>
      <c r="G257"/>
      <c r="H257"/>
      <c r="I257"/>
      <c r="J257"/>
      <c r="K257"/>
      <c r="L257"/>
      <c r="M257"/>
    </row>
    <row r="258" spans="3:13" x14ac:dyDescent="0.25">
      <c r="C258"/>
      <c r="D258"/>
      <c r="E258"/>
      <c r="F258"/>
      <c r="G258"/>
      <c r="H258"/>
      <c r="I258"/>
      <c r="J258"/>
      <c r="K258"/>
      <c r="L258"/>
      <c r="M258"/>
    </row>
  </sheetData>
  <pageMargins left="0.7" right="0.7" top="0.75" bottom="0.75" header="0.3" footer="0.3"/>
  <pageSetup paperSize="5" scale="78" orientation="landscape" verticalDpi="1200" r:id="rId2"/>
  <headerFooter>
    <oddFooter>&amp;LFUND &amp;A&amp;CPage &amp;P of &amp;N&amp;RPrinted: &amp;D at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6"/>
  <sheetViews>
    <sheetView topLeftCell="A273" zoomScaleNormal="100" workbookViewId="0">
      <selection activeCell="H394" sqref="H394"/>
    </sheetView>
  </sheetViews>
  <sheetFormatPr defaultRowHeight="15" x14ac:dyDescent="0.25"/>
  <cols>
    <col min="1" max="1" width="71.140625" bestFit="1" customWidth="1"/>
    <col min="2" max="2" width="22" bestFit="1" customWidth="1"/>
    <col min="3" max="13" width="16.140625" customWidth="1"/>
    <col min="14" max="15" width="11.42578125" bestFit="1" customWidth="1"/>
    <col min="16" max="17" width="10.140625" bestFit="1" customWidth="1"/>
    <col min="18" max="18" width="10.42578125" customWidth="1"/>
    <col min="19" max="19" width="9.7109375" bestFit="1" customWidth="1"/>
    <col min="20" max="21" width="14.140625" bestFit="1" customWidth="1"/>
    <col min="22" max="22" width="11.7109375" bestFit="1" customWidth="1"/>
    <col min="23" max="23" width="13.7109375" bestFit="1" customWidth="1"/>
    <col min="24" max="25" width="8.7109375" bestFit="1" customWidth="1"/>
    <col min="26" max="26" width="12.7109375" bestFit="1" customWidth="1"/>
    <col min="27" max="27" width="9.7109375" bestFit="1" customWidth="1"/>
    <col min="28" max="28" width="10.140625" bestFit="1" customWidth="1"/>
    <col min="29" max="29" width="13.7109375" bestFit="1" customWidth="1"/>
    <col min="30" max="30" width="8.7109375" bestFit="1" customWidth="1"/>
    <col min="31" max="31" width="12.5703125" bestFit="1" customWidth="1"/>
    <col min="32" max="32" width="10.140625" bestFit="1" customWidth="1"/>
    <col min="33" max="33" width="8.7109375" bestFit="1" customWidth="1"/>
    <col min="34" max="34" width="12.5703125" bestFit="1" customWidth="1"/>
    <col min="35" max="36" width="11.140625" bestFit="1" customWidth="1"/>
    <col min="37" max="37" width="10.42578125" bestFit="1" customWidth="1"/>
    <col min="38" max="38" width="11.140625" bestFit="1" customWidth="1"/>
    <col min="39" max="39" width="12.5703125" bestFit="1" customWidth="1"/>
    <col min="40" max="40" width="10.140625" bestFit="1" customWidth="1"/>
    <col min="41" max="41" width="11.140625" bestFit="1" customWidth="1"/>
    <col min="42" max="42" width="8.7109375" bestFit="1" customWidth="1"/>
    <col min="43" max="43" width="11.140625" bestFit="1" customWidth="1"/>
    <col min="44" max="44" width="14.140625" bestFit="1" customWidth="1"/>
    <col min="45" max="45" width="44.28515625" bestFit="1" customWidth="1"/>
    <col min="46" max="46" width="38.7109375" bestFit="1" customWidth="1"/>
    <col min="47" max="47" width="34.28515625" bestFit="1" customWidth="1"/>
    <col min="48" max="48" width="47.7109375" bestFit="1" customWidth="1"/>
    <col min="49" max="49" width="42.140625" bestFit="1" customWidth="1"/>
    <col min="50" max="50" width="34.7109375" bestFit="1" customWidth="1"/>
    <col min="51" max="51" width="33.140625" bestFit="1" customWidth="1"/>
    <col min="52" max="52" width="44.140625" bestFit="1" customWidth="1"/>
    <col min="53" max="53" width="39" bestFit="1" customWidth="1"/>
    <col min="54" max="54" width="36" bestFit="1" customWidth="1"/>
    <col min="55" max="55" width="48.7109375" bestFit="1" customWidth="1"/>
    <col min="56" max="56" width="35.42578125" bestFit="1" customWidth="1"/>
    <col min="57" max="57" width="52.5703125" bestFit="1" customWidth="1"/>
    <col min="58" max="58" width="42.28515625" bestFit="1" customWidth="1"/>
    <col min="59" max="59" width="48.140625" bestFit="1" customWidth="1"/>
    <col min="60" max="60" width="54.7109375" bestFit="1" customWidth="1"/>
    <col min="61" max="61" width="36.5703125" bestFit="1" customWidth="1"/>
    <col min="62" max="62" width="45.28515625" bestFit="1" customWidth="1"/>
    <col min="63" max="63" width="49.7109375" bestFit="1" customWidth="1"/>
    <col min="64" max="64" width="27.85546875" bestFit="1" customWidth="1"/>
    <col min="65" max="65" width="38.28515625" bestFit="1" customWidth="1"/>
    <col min="66" max="66" width="29.140625" bestFit="1" customWidth="1"/>
    <col min="67" max="67" width="35.28515625" bestFit="1" customWidth="1"/>
    <col min="68" max="68" width="40.7109375" bestFit="1" customWidth="1"/>
    <col min="69" max="69" width="39.28515625" bestFit="1" customWidth="1"/>
    <col min="70" max="70" width="39.7109375" bestFit="1" customWidth="1"/>
    <col min="71" max="71" width="43.42578125" bestFit="1" customWidth="1"/>
    <col min="72" max="72" width="30.5703125" bestFit="1" customWidth="1"/>
    <col min="73" max="73" width="48.28515625" bestFit="1" customWidth="1"/>
    <col min="74" max="74" width="44" bestFit="1" customWidth="1"/>
    <col min="75" max="75" width="29.5703125" bestFit="1" customWidth="1"/>
    <col min="76" max="76" width="43.140625" bestFit="1" customWidth="1"/>
    <col min="77" max="77" width="51.28515625" bestFit="1" customWidth="1"/>
    <col min="78" max="78" width="48.28515625" bestFit="1" customWidth="1"/>
    <col min="79" max="79" width="35.140625" bestFit="1" customWidth="1"/>
    <col min="80" max="80" width="42" bestFit="1" customWidth="1"/>
    <col min="81" max="81" width="45.5703125" bestFit="1" customWidth="1"/>
    <col min="82" max="82" width="49.42578125" bestFit="1" customWidth="1"/>
    <col min="83" max="83" width="42" bestFit="1" customWidth="1"/>
    <col min="84" max="84" width="40.42578125" bestFit="1" customWidth="1"/>
    <col min="85" max="85" width="43.7109375" bestFit="1" customWidth="1"/>
    <col min="86" max="86" width="40.5703125" bestFit="1" customWidth="1"/>
    <col min="87" max="87" width="39.28515625" bestFit="1" customWidth="1"/>
    <col min="88" max="88" width="46.85546875" bestFit="1" customWidth="1"/>
    <col min="89" max="89" width="41.28515625" bestFit="1" customWidth="1"/>
    <col min="90" max="90" width="37.5703125" bestFit="1" customWidth="1"/>
    <col min="91" max="91" width="42.5703125" bestFit="1" customWidth="1"/>
    <col min="92" max="92" width="39.140625" bestFit="1" customWidth="1"/>
    <col min="93" max="93" width="44.140625" bestFit="1" customWidth="1"/>
    <col min="94" max="94" width="50" bestFit="1" customWidth="1"/>
    <col min="95" max="95" width="52.140625" bestFit="1" customWidth="1"/>
    <col min="96" max="96" width="54.28515625" bestFit="1" customWidth="1"/>
    <col min="97" max="97" width="53.28515625" bestFit="1" customWidth="1"/>
    <col min="98" max="98" width="36.28515625" bestFit="1" customWidth="1"/>
    <col min="99" max="99" width="52.7109375" bestFit="1" customWidth="1"/>
    <col min="100" max="100" width="52.28515625" bestFit="1" customWidth="1"/>
    <col min="101" max="101" width="50.7109375" bestFit="1" customWidth="1"/>
    <col min="102" max="102" width="51.85546875" bestFit="1" customWidth="1"/>
    <col min="103" max="103" width="49.140625" bestFit="1" customWidth="1"/>
    <col min="104" max="104" width="41.28515625" bestFit="1" customWidth="1"/>
    <col min="105" max="105" width="48.7109375" bestFit="1" customWidth="1"/>
    <col min="106" max="106" width="50.7109375" bestFit="1" customWidth="1"/>
    <col min="107" max="107" width="44" bestFit="1" customWidth="1"/>
    <col min="108" max="109" width="42.28515625" bestFit="1" customWidth="1"/>
    <col min="110" max="110" width="62.28515625" bestFit="1" customWidth="1"/>
    <col min="111" max="111" width="33.7109375" bestFit="1" customWidth="1"/>
    <col min="112" max="112" width="28.28515625" bestFit="1" customWidth="1"/>
    <col min="113" max="113" width="42.5703125" bestFit="1" customWidth="1"/>
    <col min="114" max="114" width="50.85546875" bestFit="1" customWidth="1"/>
    <col min="115" max="115" width="53.5703125" bestFit="1" customWidth="1"/>
    <col min="116" max="116" width="46.140625" bestFit="1" customWidth="1"/>
    <col min="117" max="117" width="53.7109375" bestFit="1" customWidth="1"/>
    <col min="118" max="118" width="49" bestFit="1" customWidth="1"/>
    <col min="119" max="119" width="36.140625" bestFit="1" customWidth="1"/>
    <col min="120" max="120" width="37.85546875" bestFit="1" customWidth="1"/>
    <col min="121" max="121" width="39.140625" bestFit="1" customWidth="1"/>
    <col min="122" max="122" width="37.28515625" bestFit="1" customWidth="1"/>
    <col min="123" max="123" width="59" bestFit="1" customWidth="1"/>
    <col min="124" max="124" width="27.28515625" bestFit="1" customWidth="1"/>
    <col min="125" max="125" width="42.42578125" bestFit="1" customWidth="1"/>
    <col min="126" max="126" width="42.7109375" bestFit="1" customWidth="1"/>
    <col min="127" max="127" width="52.28515625" bestFit="1" customWidth="1"/>
    <col min="128" max="128" width="37.42578125" bestFit="1" customWidth="1"/>
    <col min="129" max="129" width="39.5703125" bestFit="1" customWidth="1"/>
    <col min="130" max="130" width="36.5703125" bestFit="1" customWidth="1"/>
    <col min="131" max="131" width="14.140625" bestFit="1" customWidth="1"/>
  </cols>
  <sheetData>
    <row r="1" spans="1:11" ht="30" x14ac:dyDescent="0.25">
      <c r="A1" s="3" t="s">
        <v>1</v>
      </c>
      <c r="B1" s="1" t="s" vm="14">
        <v>726</v>
      </c>
      <c r="D1" s="6"/>
    </row>
    <row r="2" spans="1:11" x14ac:dyDescent="0.25">
      <c r="A2" s="3" t="s">
        <v>2</v>
      </c>
      <c r="B2" t="s" vm="1">
        <v>3</v>
      </c>
      <c r="D2" s="6"/>
    </row>
    <row r="3" spans="1:11" x14ac:dyDescent="0.25">
      <c r="A3" s="3" t="s">
        <v>4</v>
      </c>
      <c r="B3" t="s" vm="2">
        <v>5</v>
      </c>
    </row>
    <row r="4" spans="1:11" x14ac:dyDescent="0.25">
      <c r="A4" s="3" t="s">
        <v>6</v>
      </c>
      <c r="B4" t="s" vm="3">
        <v>7</v>
      </c>
    </row>
    <row r="6" spans="1:11" x14ac:dyDescent="0.25">
      <c r="A6" s="3" t="s">
        <v>8</v>
      </c>
      <c r="B6" s="4" t="s">
        <v>742</v>
      </c>
      <c r="C6" s="5"/>
      <c r="D6" s="5"/>
      <c r="E6" s="5"/>
      <c r="F6" s="5"/>
      <c r="G6" s="5"/>
      <c r="H6" s="5"/>
      <c r="I6" s="5"/>
      <c r="J6" s="5"/>
      <c r="K6" s="5"/>
    </row>
    <row r="7" spans="1:11" ht="29.25" customHeight="1" x14ac:dyDescent="0.25">
      <c r="A7" s="3" t="s">
        <v>205</v>
      </c>
      <c r="B7" s="24" t="s">
        <v>17</v>
      </c>
      <c r="C7" s="24" t="s">
        <v>16</v>
      </c>
      <c r="D7" s="24" t="s">
        <v>15</v>
      </c>
      <c r="E7" s="24" t="s">
        <v>14</v>
      </c>
      <c r="F7" s="24" t="s">
        <v>13</v>
      </c>
      <c r="G7" s="24" t="s">
        <v>12</v>
      </c>
      <c r="H7" s="24" t="s">
        <v>11</v>
      </c>
      <c r="I7" s="24" t="s">
        <v>10</v>
      </c>
      <c r="J7" s="24" t="s">
        <v>0</v>
      </c>
      <c r="K7" s="24" t="s">
        <v>9</v>
      </c>
    </row>
    <row r="8" spans="1:11" x14ac:dyDescent="0.25">
      <c r="A8" s="2" t="s">
        <v>577</v>
      </c>
      <c r="B8" s="31">
        <v>629884.33000000007</v>
      </c>
      <c r="C8" s="31">
        <v>518648.72</v>
      </c>
      <c r="D8" s="31">
        <v>396744.83999999997</v>
      </c>
      <c r="E8" s="31">
        <v>704394.41</v>
      </c>
      <c r="F8" s="31">
        <v>714195.66000000015</v>
      </c>
      <c r="G8" s="31">
        <v>721631.81</v>
      </c>
      <c r="H8" s="31">
        <v>726212.03</v>
      </c>
      <c r="I8" s="31">
        <v>715000</v>
      </c>
      <c r="J8" s="31">
        <v>760559.06</v>
      </c>
      <c r="K8" s="31">
        <v>5887270.8600000013</v>
      </c>
    </row>
    <row r="9" spans="1:11" x14ac:dyDescent="0.25">
      <c r="A9" s="30" t="s">
        <v>749</v>
      </c>
      <c r="B9" s="53">
        <v>629884.33000000007</v>
      </c>
      <c r="C9" s="51">
        <v>518648.72</v>
      </c>
      <c r="D9" s="51">
        <v>396744.83999999997</v>
      </c>
      <c r="E9" s="51">
        <v>704394.41</v>
      </c>
      <c r="F9" s="51">
        <v>714195.66000000015</v>
      </c>
      <c r="G9" s="51">
        <v>721631.81</v>
      </c>
      <c r="H9" s="51">
        <v>726212.03</v>
      </c>
      <c r="I9" s="51">
        <v>715000</v>
      </c>
      <c r="J9" s="51">
        <v>760559.06</v>
      </c>
      <c r="K9" s="52">
        <v>5887270.8600000013</v>
      </c>
    </row>
    <row r="10" spans="1:11" x14ac:dyDescent="0.25">
      <c r="A10" s="2" t="s">
        <v>578</v>
      </c>
      <c r="B10" s="32"/>
      <c r="C10" s="31">
        <v>17100</v>
      </c>
      <c r="D10" s="31">
        <v>15051.779999999999</v>
      </c>
      <c r="E10" s="31">
        <v>28736</v>
      </c>
      <c r="F10" s="32"/>
      <c r="G10" s="31">
        <v>3844.28</v>
      </c>
      <c r="H10" s="31">
        <v>291</v>
      </c>
      <c r="I10" s="31">
        <v>5453.91</v>
      </c>
      <c r="J10" s="32"/>
      <c r="K10" s="31">
        <v>70476.97</v>
      </c>
    </row>
    <row r="11" spans="1:11" x14ac:dyDescent="0.25">
      <c r="A11" s="30" t="s">
        <v>758</v>
      </c>
      <c r="B11" s="49"/>
      <c r="C11" s="51">
        <v>17100</v>
      </c>
      <c r="D11" s="51">
        <v>15051.779999999999</v>
      </c>
      <c r="E11" s="51">
        <v>28736</v>
      </c>
      <c r="F11" s="50"/>
      <c r="G11" s="51">
        <v>3844.28</v>
      </c>
      <c r="H11" s="51">
        <v>291</v>
      </c>
      <c r="I11" s="51">
        <v>5453.91</v>
      </c>
      <c r="J11" s="50"/>
      <c r="K11" s="52">
        <v>70476.97</v>
      </c>
    </row>
    <row r="12" spans="1:11" x14ac:dyDescent="0.25">
      <c r="A12" s="2" t="s">
        <v>579</v>
      </c>
      <c r="B12" s="31">
        <v>2450</v>
      </c>
      <c r="C12" s="31">
        <v>17100</v>
      </c>
      <c r="D12" s="32"/>
      <c r="E12" s="32"/>
      <c r="F12" s="32"/>
      <c r="G12" s="32"/>
      <c r="H12" s="32"/>
      <c r="I12" s="32"/>
      <c r="J12" s="32"/>
      <c r="K12" s="31">
        <v>19550</v>
      </c>
    </row>
    <row r="13" spans="1:11" x14ac:dyDescent="0.25">
      <c r="A13" s="30" t="s">
        <v>1078</v>
      </c>
      <c r="B13" s="53">
        <v>2450</v>
      </c>
      <c r="C13" s="51">
        <v>17100</v>
      </c>
      <c r="D13" s="50"/>
      <c r="E13" s="50"/>
      <c r="F13" s="50"/>
      <c r="G13" s="50"/>
      <c r="H13" s="50"/>
      <c r="I13" s="50"/>
      <c r="J13" s="50"/>
      <c r="K13" s="52">
        <v>19550</v>
      </c>
    </row>
    <row r="14" spans="1:11" x14ac:dyDescent="0.25">
      <c r="A14" s="2" t="s">
        <v>580</v>
      </c>
      <c r="B14" s="31">
        <v>242676.3</v>
      </c>
      <c r="C14" s="31">
        <v>9216.1899999999987</v>
      </c>
      <c r="D14" s="31">
        <v>640131.67999999993</v>
      </c>
      <c r="E14" s="31">
        <v>66168.52</v>
      </c>
      <c r="F14" s="31">
        <v>300844.86</v>
      </c>
      <c r="G14" s="31">
        <v>10731.61</v>
      </c>
      <c r="H14" s="31">
        <v>6307</v>
      </c>
      <c r="I14" s="31">
        <v>2008.94</v>
      </c>
      <c r="J14" s="31">
        <v>1860.66</v>
      </c>
      <c r="K14" s="31">
        <v>1279945.76</v>
      </c>
    </row>
    <row r="15" spans="1:11" x14ac:dyDescent="0.25">
      <c r="A15" s="30" t="s">
        <v>749</v>
      </c>
      <c r="B15" s="53">
        <v>242676.3</v>
      </c>
      <c r="C15" s="51">
        <v>9216.1899999999987</v>
      </c>
      <c r="D15" s="51">
        <v>640131.67999999993</v>
      </c>
      <c r="E15" s="51">
        <v>66168.52</v>
      </c>
      <c r="F15" s="51">
        <v>300844.86</v>
      </c>
      <c r="G15" s="51">
        <v>10731.61</v>
      </c>
      <c r="H15" s="51">
        <v>6307</v>
      </c>
      <c r="I15" s="51">
        <v>2008.94</v>
      </c>
      <c r="J15" s="51">
        <v>1860.66</v>
      </c>
      <c r="K15" s="52">
        <v>1279945.76</v>
      </c>
    </row>
    <row r="16" spans="1:11" hidden="1" x14ac:dyDescent="0.25">
      <c r="A16" s="2" t="s">
        <v>581</v>
      </c>
      <c r="B16" s="32"/>
      <c r="C16" s="32"/>
      <c r="D16" s="32"/>
      <c r="E16" s="32"/>
      <c r="F16" s="32"/>
      <c r="G16" s="32"/>
      <c r="H16" s="32"/>
      <c r="I16" s="31">
        <v>-14500</v>
      </c>
      <c r="J16" s="32"/>
      <c r="K16" s="31">
        <v>-14500</v>
      </c>
    </row>
    <row r="17" spans="1:11" hidden="1" x14ac:dyDescent="0.25">
      <c r="A17" s="30" t="s">
        <v>758</v>
      </c>
      <c r="B17" s="49"/>
      <c r="C17" s="50"/>
      <c r="D17" s="50"/>
      <c r="E17" s="50"/>
      <c r="F17" s="50"/>
      <c r="G17" s="50"/>
      <c r="H17" s="50"/>
      <c r="I17" s="51">
        <v>-14500</v>
      </c>
      <c r="J17" s="50"/>
      <c r="K17" s="52">
        <v>-14500</v>
      </c>
    </row>
    <row r="18" spans="1:11" x14ac:dyDescent="0.25">
      <c r="A18" s="2" t="s">
        <v>582</v>
      </c>
      <c r="B18" s="31">
        <v>1.44</v>
      </c>
      <c r="C18" s="32"/>
      <c r="D18" s="32"/>
      <c r="E18" s="32"/>
      <c r="F18" s="32"/>
      <c r="G18" s="32"/>
      <c r="H18" s="32"/>
      <c r="I18" s="31">
        <v>0</v>
      </c>
      <c r="J18" s="31">
        <v>11139.75</v>
      </c>
      <c r="K18" s="31">
        <v>11141.19</v>
      </c>
    </row>
    <row r="19" spans="1:11" x14ac:dyDescent="0.25">
      <c r="A19" s="30" t="s">
        <v>848</v>
      </c>
      <c r="B19" s="53">
        <v>1.44</v>
      </c>
      <c r="C19" s="50"/>
      <c r="D19" s="50"/>
      <c r="E19" s="50"/>
      <c r="F19" s="50"/>
      <c r="G19" s="50"/>
      <c r="H19" s="50"/>
      <c r="I19" s="51">
        <v>0</v>
      </c>
      <c r="J19" s="51">
        <v>11139.75</v>
      </c>
      <c r="K19" s="52">
        <v>11141.19</v>
      </c>
    </row>
    <row r="20" spans="1:11" x14ac:dyDescent="0.25">
      <c r="A20" s="2" t="s">
        <v>583</v>
      </c>
      <c r="B20" s="31">
        <v>13937.06</v>
      </c>
      <c r="C20" s="31">
        <v>34430.54</v>
      </c>
      <c r="D20" s="31">
        <v>0</v>
      </c>
      <c r="E20" s="31">
        <v>4722.5</v>
      </c>
      <c r="F20" s="31">
        <v>3348.87</v>
      </c>
      <c r="G20" s="32"/>
      <c r="H20" s="32"/>
      <c r="I20" s="32"/>
      <c r="J20" s="31">
        <v>0</v>
      </c>
      <c r="K20" s="31">
        <v>56438.97</v>
      </c>
    </row>
    <row r="21" spans="1:11" x14ac:dyDescent="0.25">
      <c r="A21" s="30" t="s">
        <v>749</v>
      </c>
      <c r="B21" s="53">
        <v>13937.06</v>
      </c>
      <c r="C21" s="51">
        <v>34430.54</v>
      </c>
      <c r="D21" s="51">
        <v>0</v>
      </c>
      <c r="E21" s="51">
        <v>4722.5</v>
      </c>
      <c r="F21" s="51">
        <v>3348.87</v>
      </c>
      <c r="G21" s="50"/>
      <c r="H21" s="50"/>
      <c r="I21" s="50"/>
      <c r="J21" s="51">
        <v>0</v>
      </c>
      <c r="K21" s="52">
        <v>56438.97</v>
      </c>
    </row>
    <row r="22" spans="1:11" x14ac:dyDescent="0.25">
      <c r="A22" s="2" t="s">
        <v>584</v>
      </c>
      <c r="B22" s="31">
        <v>52352.25</v>
      </c>
      <c r="C22" s="31">
        <v>54473.75</v>
      </c>
      <c r="D22" s="31">
        <v>3000</v>
      </c>
      <c r="E22" s="32"/>
      <c r="F22" s="32"/>
      <c r="G22" s="32"/>
      <c r="H22" s="32"/>
      <c r="I22" s="32"/>
      <c r="J22" s="32"/>
      <c r="K22" s="31">
        <v>109826</v>
      </c>
    </row>
    <row r="23" spans="1:11" x14ac:dyDescent="0.25">
      <c r="A23" s="30" t="s">
        <v>1079</v>
      </c>
      <c r="B23" s="53">
        <v>54</v>
      </c>
      <c r="C23" s="50"/>
      <c r="D23" s="51">
        <v>3000</v>
      </c>
      <c r="E23" s="50"/>
      <c r="F23" s="50"/>
      <c r="G23" s="50"/>
      <c r="H23" s="50"/>
      <c r="I23" s="50"/>
      <c r="J23" s="50"/>
      <c r="K23" s="52">
        <v>3054</v>
      </c>
    </row>
    <row r="24" spans="1:11" x14ac:dyDescent="0.25">
      <c r="A24" s="30" t="s">
        <v>848</v>
      </c>
      <c r="B24" s="53">
        <v>52298.25</v>
      </c>
      <c r="C24" s="51">
        <v>54473.75</v>
      </c>
      <c r="D24" s="51">
        <v>0</v>
      </c>
      <c r="E24" s="50"/>
      <c r="F24" s="50"/>
      <c r="G24" s="50"/>
      <c r="H24" s="50"/>
      <c r="I24" s="50"/>
      <c r="J24" s="50"/>
      <c r="K24" s="52">
        <v>106772</v>
      </c>
    </row>
    <row r="25" spans="1:11" x14ac:dyDescent="0.25">
      <c r="A25" s="2" t="s">
        <v>585</v>
      </c>
      <c r="B25" s="31">
        <v>124418.06999999999</v>
      </c>
      <c r="C25" s="31">
        <v>161835.73000000001</v>
      </c>
      <c r="D25" s="31">
        <v>70837.72</v>
      </c>
      <c r="E25" s="31">
        <v>242286.94</v>
      </c>
      <c r="F25" s="31">
        <v>833764.66000000015</v>
      </c>
      <c r="G25" s="31">
        <v>197171.40999999995</v>
      </c>
      <c r="H25" s="31">
        <v>180586.43</v>
      </c>
      <c r="I25" s="31">
        <v>133750.66999999998</v>
      </c>
      <c r="J25" s="31">
        <v>12320.84</v>
      </c>
      <c r="K25" s="31">
        <v>1956972.4700000002</v>
      </c>
    </row>
    <row r="26" spans="1:11" x14ac:dyDescent="0.25">
      <c r="A26" s="30" t="s">
        <v>749</v>
      </c>
      <c r="B26" s="53">
        <v>124418.06999999999</v>
      </c>
      <c r="C26" s="51">
        <v>161835.73000000001</v>
      </c>
      <c r="D26" s="51">
        <v>70837.72</v>
      </c>
      <c r="E26" s="51">
        <v>242286.94</v>
      </c>
      <c r="F26" s="51">
        <v>833764.66000000015</v>
      </c>
      <c r="G26" s="51">
        <v>197171.40999999995</v>
      </c>
      <c r="H26" s="51">
        <v>180586.43</v>
      </c>
      <c r="I26" s="51">
        <v>133750.66999999998</v>
      </c>
      <c r="J26" s="51">
        <v>12320.84</v>
      </c>
      <c r="K26" s="52">
        <v>1956972.4700000002</v>
      </c>
    </row>
    <row r="27" spans="1:11" x14ac:dyDescent="0.25">
      <c r="A27" s="2" t="s">
        <v>586</v>
      </c>
      <c r="B27" s="32"/>
      <c r="C27" s="32"/>
      <c r="D27" s="32"/>
      <c r="E27" s="32"/>
      <c r="F27" s="32"/>
      <c r="G27" s="32"/>
      <c r="H27" s="31">
        <v>75000</v>
      </c>
      <c r="I27" s="31">
        <v>0</v>
      </c>
      <c r="J27" s="32"/>
      <c r="K27" s="31">
        <v>75000</v>
      </c>
    </row>
    <row r="28" spans="1:11" x14ac:dyDescent="0.25">
      <c r="A28" s="30" t="s">
        <v>749</v>
      </c>
      <c r="B28" s="49"/>
      <c r="C28" s="50"/>
      <c r="D28" s="50"/>
      <c r="E28" s="50"/>
      <c r="F28" s="50"/>
      <c r="G28" s="50"/>
      <c r="H28" s="51">
        <v>75000</v>
      </c>
      <c r="I28" s="51">
        <v>0</v>
      </c>
      <c r="J28" s="50"/>
      <c r="K28" s="52">
        <v>75000</v>
      </c>
    </row>
    <row r="29" spans="1:11" x14ac:dyDescent="0.25">
      <c r="A29" s="2" t="s">
        <v>587</v>
      </c>
      <c r="B29" s="31">
        <v>12178.999999999998</v>
      </c>
      <c r="C29" s="31">
        <v>24595.82</v>
      </c>
      <c r="D29" s="31">
        <v>1779.19</v>
      </c>
      <c r="E29" s="32"/>
      <c r="F29" s="32"/>
      <c r="G29" s="32"/>
      <c r="H29" s="32"/>
      <c r="I29" s="32"/>
      <c r="J29" s="31">
        <v>0</v>
      </c>
      <c r="K29" s="31">
        <v>38554.01</v>
      </c>
    </row>
    <row r="30" spans="1:11" x14ac:dyDescent="0.25">
      <c r="A30" s="30" t="s">
        <v>758</v>
      </c>
      <c r="B30" s="53">
        <v>12005.369999999999</v>
      </c>
      <c r="C30" s="51">
        <v>24595.82</v>
      </c>
      <c r="D30" s="51">
        <v>1779.19</v>
      </c>
      <c r="E30" s="50"/>
      <c r="F30" s="50"/>
      <c r="G30" s="50"/>
      <c r="H30" s="50"/>
      <c r="I30" s="50"/>
      <c r="J30" s="51">
        <v>0</v>
      </c>
      <c r="K30" s="52">
        <v>38380.380000000005</v>
      </c>
    </row>
    <row r="31" spans="1:11" x14ac:dyDescent="0.25">
      <c r="A31" s="30" t="s">
        <v>1006</v>
      </c>
      <c r="B31" s="53">
        <v>173.63</v>
      </c>
      <c r="C31" s="50"/>
      <c r="D31" s="50"/>
      <c r="E31" s="50"/>
      <c r="F31" s="50"/>
      <c r="G31" s="50"/>
      <c r="H31" s="50"/>
      <c r="I31" s="50"/>
      <c r="J31" s="50"/>
      <c r="K31" s="52">
        <v>173.63</v>
      </c>
    </row>
    <row r="32" spans="1:11" x14ac:dyDescent="0.25">
      <c r="A32" s="2" t="s">
        <v>588</v>
      </c>
      <c r="B32" s="32"/>
      <c r="C32" s="31">
        <v>507</v>
      </c>
      <c r="D32" s="32"/>
      <c r="E32" s="32"/>
      <c r="F32" s="32"/>
      <c r="G32" s="32"/>
      <c r="H32" s="32"/>
      <c r="I32" s="32"/>
      <c r="J32" s="32"/>
      <c r="K32" s="31">
        <v>507</v>
      </c>
    </row>
    <row r="33" spans="1:11" x14ac:dyDescent="0.25">
      <c r="A33" s="30" t="s">
        <v>1043</v>
      </c>
      <c r="B33" s="49"/>
      <c r="C33" s="51">
        <v>507</v>
      </c>
      <c r="D33" s="50"/>
      <c r="E33" s="50"/>
      <c r="F33" s="50"/>
      <c r="G33" s="50"/>
      <c r="H33" s="50"/>
      <c r="I33" s="50"/>
      <c r="J33" s="50"/>
      <c r="K33" s="52">
        <v>507</v>
      </c>
    </row>
    <row r="34" spans="1:11" x14ac:dyDescent="0.25">
      <c r="A34" s="2" t="s">
        <v>589</v>
      </c>
      <c r="B34" s="31">
        <v>25002.86</v>
      </c>
      <c r="C34" s="32"/>
      <c r="D34" s="32"/>
      <c r="E34" s="32"/>
      <c r="F34" s="32"/>
      <c r="G34" s="32"/>
      <c r="H34" s="32"/>
      <c r="I34" s="32"/>
      <c r="J34" s="32"/>
      <c r="K34" s="31">
        <v>25002.86</v>
      </c>
    </row>
    <row r="35" spans="1:11" x14ac:dyDescent="0.25">
      <c r="A35" s="30" t="s">
        <v>1080</v>
      </c>
      <c r="B35" s="53">
        <v>25002.86</v>
      </c>
      <c r="C35" s="50"/>
      <c r="D35" s="50"/>
      <c r="E35" s="50"/>
      <c r="F35" s="50"/>
      <c r="G35" s="50"/>
      <c r="H35" s="50"/>
      <c r="I35" s="50"/>
      <c r="J35" s="50"/>
      <c r="K35" s="52">
        <v>25002.86</v>
      </c>
    </row>
    <row r="36" spans="1:11" x14ac:dyDescent="0.25">
      <c r="A36" s="2" t="s">
        <v>590</v>
      </c>
      <c r="B36" s="31">
        <v>20204.410000000007</v>
      </c>
      <c r="C36" s="31">
        <v>38499.999999999993</v>
      </c>
      <c r="D36" s="31">
        <v>38800</v>
      </c>
      <c r="E36" s="31">
        <v>0</v>
      </c>
      <c r="F36" s="31">
        <v>10393.700000000001</v>
      </c>
      <c r="G36" s="32"/>
      <c r="H36" s="32"/>
      <c r="I36" s="32"/>
      <c r="J36" s="32"/>
      <c r="K36" s="31">
        <v>107898.11</v>
      </c>
    </row>
    <row r="37" spans="1:11" x14ac:dyDescent="0.25">
      <c r="A37" s="30" t="s">
        <v>1081</v>
      </c>
      <c r="B37" s="53">
        <v>20204.410000000007</v>
      </c>
      <c r="C37" s="51">
        <v>38499.999999999993</v>
      </c>
      <c r="D37" s="51">
        <v>38800</v>
      </c>
      <c r="E37" s="50"/>
      <c r="F37" s="50"/>
      <c r="G37" s="50"/>
      <c r="H37" s="50"/>
      <c r="I37" s="50"/>
      <c r="J37" s="50"/>
      <c r="K37" s="52">
        <v>97504.41</v>
      </c>
    </row>
    <row r="38" spans="1:11" x14ac:dyDescent="0.25">
      <c r="A38" s="30" t="s">
        <v>1043</v>
      </c>
      <c r="B38" s="53">
        <v>0</v>
      </c>
      <c r="C38" s="51">
        <v>0</v>
      </c>
      <c r="D38" s="51">
        <v>0</v>
      </c>
      <c r="E38" s="51">
        <v>0</v>
      </c>
      <c r="F38" s="51">
        <v>10393.700000000001</v>
      </c>
      <c r="G38" s="50"/>
      <c r="H38" s="50"/>
      <c r="I38" s="50"/>
      <c r="J38" s="50"/>
      <c r="K38" s="52">
        <v>10393.700000000001</v>
      </c>
    </row>
    <row r="39" spans="1:11" x14ac:dyDescent="0.25">
      <c r="A39" s="2" t="s">
        <v>591</v>
      </c>
      <c r="B39" s="32"/>
      <c r="C39" s="31">
        <v>2012.66</v>
      </c>
      <c r="D39" s="32"/>
      <c r="E39" s="32"/>
      <c r="F39" s="32"/>
      <c r="G39" s="32"/>
      <c r="H39" s="32"/>
      <c r="I39" s="32"/>
      <c r="J39" s="32"/>
      <c r="K39" s="31">
        <v>2012.66</v>
      </c>
    </row>
    <row r="40" spans="1:11" x14ac:dyDescent="0.25">
      <c r="A40" s="30" t="s">
        <v>1082</v>
      </c>
      <c r="B40" s="49"/>
      <c r="C40" s="51">
        <v>2012.66</v>
      </c>
      <c r="D40" s="50"/>
      <c r="E40" s="50"/>
      <c r="F40" s="50"/>
      <c r="G40" s="50"/>
      <c r="H40" s="50"/>
      <c r="I40" s="50"/>
      <c r="J40" s="50"/>
      <c r="K40" s="52">
        <v>2012.66</v>
      </c>
    </row>
    <row r="41" spans="1:11" x14ac:dyDescent="0.25">
      <c r="A41" s="2" t="s">
        <v>592</v>
      </c>
      <c r="B41" s="31">
        <v>17627.64</v>
      </c>
      <c r="C41" s="31">
        <v>20179.999999999996</v>
      </c>
      <c r="D41" s="31">
        <v>18153.999999999993</v>
      </c>
      <c r="E41" s="31">
        <v>18440.340000000004</v>
      </c>
      <c r="F41" s="31">
        <v>17755.990000000009</v>
      </c>
      <c r="G41" s="31">
        <v>19017.999999999996</v>
      </c>
      <c r="H41" s="31">
        <v>13913.000000000005</v>
      </c>
      <c r="I41" s="31">
        <v>14343.000000000035</v>
      </c>
      <c r="J41" s="31">
        <v>6589.619999999999</v>
      </c>
      <c r="K41" s="31">
        <v>146021.59000000005</v>
      </c>
    </row>
    <row r="42" spans="1:11" x14ac:dyDescent="0.25">
      <c r="A42" s="30" t="s">
        <v>1083</v>
      </c>
      <c r="B42" s="53">
        <v>17627.64</v>
      </c>
      <c r="C42" s="51">
        <v>20179.999999999996</v>
      </c>
      <c r="D42" s="51">
        <v>18153.999999999993</v>
      </c>
      <c r="E42" s="51">
        <v>18440.340000000004</v>
      </c>
      <c r="F42" s="51">
        <v>17755.990000000009</v>
      </c>
      <c r="G42" s="51">
        <v>19017.999999999996</v>
      </c>
      <c r="H42" s="51">
        <v>13913.000000000005</v>
      </c>
      <c r="I42" s="51">
        <v>14343.000000000035</v>
      </c>
      <c r="J42" s="51">
        <v>6589.619999999999</v>
      </c>
      <c r="K42" s="52">
        <v>146021.59000000005</v>
      </c>
    </row>
    <row r="43" spans="1:11" x14ac:dyDescent="0.25">
      <c r="A43" s="2" t="s">
        <v>593</v>
      </c>
      <c r="B43" s="32"/>
      <c r="C43" s="31">
        <v>130.25</v>
      </c>
      <c r="D43" s="32"/>
      <c r="E43" s="32"/>
      <c r="F43" s="32"/>
      <c r="G43" s="32"/>
      <c r="H43" s="32"/>
      <c r="I43" s="32"/>
      <c r="J43" s="32"/>
      <c r="K43" s="31">
        <v>130.25</v>
      </c>
    </row>
    <row r="44" spans="1:11" x14ac:dyDescent="0.25">
      <c r="A44" s="30" t="s">
        <v>1048</v>
      </c>
      <c r="B44" s="49"/>
      <c r="C44" s="51">
        <v>130.25</v>
      </c>
      <c r="D44" s="50"/>
      <c r="E44" s="50"/>
      <c r="F44" s="50"/>
      <c r="G44" s="50"/>
      <c r="H44" s="50"/>
      <c r="I44" s="50"/>
      <c r="J44" s="50"/>
      <c r="K44" s="52">
        <v>130.25</v>
      </c>
    </row>
    <row r="45" spans="1:11" x14ac:dyDescent="0.25">
      <c r="A45" s="2" t="s">
        <v>594</v>
      </c>
      <c r="B45" s="31">
        <v>472251</v>
      </c>
      <c r="C45" s="31">
        <v>57736.619999999995</v>
      </c>
      <c r="D45" s="31">
        <v>85055.87000000001</v>
      </c>
      <c r="E45" s="31">
        <v>124787.76000000001</v>
      </c>
      <c r="F45" s="31">
        <v>184229.37</v>
      </c>
      <c r="G45" s="31">
        <v>103013.00000000001</v>
      </c>
      <c r="H45" s="31">
        <v>26472.34</v>
      </c>
      <c r="I45" s="31">
        <v>156943.4</v>
      </c>
      <c r="J45" s="31">
        <v>29548</v>
      </c>
      <c r="K45" s="31">
        <v>1240037.3600000001</v>
      </c>
    </row>
    <row r="46" spans="1:11" x14ac:dyDescent="0.25">
      <c r="A46" s="30" t="s">
        <v>758</v>
      </c>
      <c r="B46" s="53">
        <v>292739</v>
      </c>
      <c r="C46" s="51">
        <v>22231.89</v>
      </c>
      <c r="D46" s="51">
        <v>71313.070000000007</v>
      </c>
      <c r="E46" s="51">
        <v>45853.760000000002</v>
      </c>
      <c r="F46" s="51">
        <v>154234</v>
      </c>
      <c r="G46" s="51">
        <v>6043</v>
      </c>
      <c r="H46" s="51">
        <v>26472.34</v>
      </c>
      <c r="I46" s="51">
        <v>156943.4</v>
      </c>
      <c r="J46" s="51">
        <v>29518</v>
      </c>
      <c r="K46" s="52">
        <v>805348.46000000008</v>
      </c>
    </row>
    <row r="47" spans="1:11" x14ac:dyDescent="0.25">
      <c r="A47" s="30" t="s">
        <v>1084</v>
      </c>
      <c r="B47" s="49"/>
      <c r="C47" s="50"/>
      <c r="D47" s="51">
        <v>9838.7999999999993</v>
      </c>
      <c r="E47" s="50"/>
      <c r="F47" s="50"/>
      <c r="G47" s="50"/>
      <c r="H47" s="50"/>
      <c r="I47" s="50"/>
      <c r="J47" s="51">
        <v>0</v>
      </c>
      <c r="K47" s="52">
        <v>9838.7999999999993</v>
      </c>
    </row>
    <row r="48" spans="1:11" x14ac:dyDescent="0.25">
      <c r="A48" s="30" t="s">
        <v>1085</v>
      </c>
      <c r="B48" s="49"/>
      <c r="C48" s="50"/>
      <c r="D48" s="51">
        <v>3904</v>
      </c>
      <c r="E48" s="50"/>
      <c r="F48" s="50"/>
      <c r="G48" s="50"/>
      <c r="H48" s="50"/>
      <c r="I48" s="50"/>
      <c r="J48" s="50"/>
      <c r="K48" s="52">
        <v>3904</v>
      </c>
    </row>
    <row r="49" spans="1:11" x14ac:dyDescent="0.25">
      <c r="A49" s="30" t="s">
        <v>781</v>
      </c>
      <c r="B49" s="53">
        <v>179512</v>
      </c>
      <c r="C49" s="51">
        <v>35504.729999999996</v>
      </c>
      <c r="D49" s="50"/>
      <c r="E49" s="51">
        <v>78934</v>
      </c>
      <c r="F49" s="51">
        <v>29995.37</v>
      </c>
      <c r="G49" s="51">
        <v>96970.000000000015</v>
      </c>
      <c r="H49" s="51">
        <v>0</v>
      </c>
      <c r="I49" s="50"/>
      <c r="J49" s="51">
        <v>30</v>
      </c>
      <c r="K49" s="52">
        <v>420946.1</v>
      </c>
    </row>
    <row r="50" spans="1:11" x14ac:dyDescent="0.25">
      <c r="A50" s="2" t="s">
        <v>595</v>
      </c>
      <c r="B50" s="32"/>
      <c r="C50" s="32"/>
      <c r="D50" s="32"/>
      <c r="E50" s="32"/>
      <c r="F50" s="32"/>
      <c r="G50" s="32"/>
      <c r="H50" s="32"/>
      <c r="I50" s="32"/>
      <c r="J50" s="31">
        <v>0</v>
      </c>
      <c r="K50" s="31">
        <v>0</v>
      </c>
    </row>
    <row r="51" spans="1:11" x14ac:dyDescent="0.25">
      <c r="A51" s="30" t="s">
        <v>1086</v>
      </c>
      <c r="B51" s="49"/>
      <c r="C51" s="50"/>
      <c r="D51" s="50"/>
      <c r="E51" s="50"/>
      <c r="F51" s="50"/>
      <c r="G51" s="50"/>
      <c r="H51" s="50"/>
      <c r="I51" s="50"/>
      <c r="J51" s="51">
        <v>-2875.56</v>
      </c>
      <c r="K51" s="52">
        <v>-2875.56</v>
      </c>
    </row>
    <row r="52" spans="1:11" x14ac:dyDescent="0.25">
      <c r="A52" s="30" t="s">
        <v>1087</v>
      </c>
      <c r="B52" s="49"/>
      <c r="C52" s="50"/>
      <c r="D52" s="50"/>
      <c r="E52" s="50"/>
      <c r="F52" s="50"/>
      <c r="G52" s="50"/>
      <c r="H52" s="50"/>
      <c r="I52" s="50"/>
      <c r="J52" s="51">
        <v>2875.56</v>
      </c>
      <c r="K52" s="52">
        <v>2875.56</v>
      </c>
    </row>
    <row r="53" spans="1:11" x14ac:dyDescent="0.25">
      <c r="A53" s="2" t="s">
        <v>596</v>
      </c>
      <c r="B53" s="32"/>
      <c r="C53" s="32"/>
      <c r="D53" s="32"/>
      <c r="E53" s="32"/>
      <c r="F53" s="32"/>
      <c r="G53" s="31">
        <v>32860.75</v>
      </c>
      <c r="H53" s="31">
        <v>120483.52999999998</v>
      </c>
      <c r="I53" s="31">
        <v>53471.549999999996</v>
      </c>
      <c r="J53" s="31">
        <v>96657.22</v>
      </c>
      <c r="K53" s="31">
        <v>303473.05</v>
      </c>
    </row>
    <row r="54" spans="1:11" x14ac:dyDescent="0.25">
      <c r="A54" s="30" t="s">
        <v>1041</v>
      </c>
      <c r="B54" s="49"/>
      <c r="C54" s="50"/>
      <c r="D54" s="50"/>
      <c r="E54" s="50"/>
      <c r="F54" s="50"/>
      <c r="G54" s="51">
        <v>15041.689999999999</v>
      </c>
      <c r="H54" s="51">
        <v>57747.819999999992</v>
      </c>
      <c r="I54" s="51">
        <v>21388.6</v>
      </c>
      <c r="J54" s="51">
        <v>90250.5</v>
      </c>
      <c r="K54" s="52">
        <v>184428.61</v>
      </c>
    </row>
    <row r="55" spans="1:11" x14ac:dyDescent="0.25">
      <c r="A55" s="30" t="s">
        <v>1088</v>
      </c>
      <c r="B55" s="49"/>
      <c r="C55" s="50"/>
      <c r="D55" s="50"/>
      <c r="E55" s="50"/>
      <c r="F55" s="50"/>
      <c r="G55" s="51">
        <v>-5000</v>
      </c>
      <c r="H55" s="50"/>
      <c r="I55" s="50"/>
      <c r="J55" s="50"/>
      <c r="K55" s="52">
        <v>-5000</v>
      </c>
    </row>
    <row r="56" spans="1:11" x14ac:dyDescent="0.25">
      <c r="A56" s="30" t="s">
        <v>1006</v>
      </c>
      <c r="B56" s="49"/>
      <c r="C56" s="50"/>
      <c r="D56" s="50"/>
      <c r="E56" s="50"/>
      <c r="F56" s="50"/>
      <c r="G56" s="51">
        <v>22819.06</v>
      </c>
      <c r="H56" s="51">
        <v>62735.709999999992</v>
      </c>
      <c r="I56" s="51">
        <v>32082.949999999997</v>
      </c>
      <c r="J56" s="51">
        <v>6406.7199999999993</v>
      </c>
      <c r="K56" s="52">
        <v>124044.43999999999</v>
      </c>
    </row>
    <row r="57" spans="1:11" hidden="1" x14ac:dyDescent="0.25">
      <c r="A57" s="2" t="s">
        <v>597</v>
      </c>
      <c r="B57" s="32"/>
      <c r="C57" s="32"/>
      <c r="D57" s="32"/>
      <c r="E57" s="32"/>
      <c r="F57" s="32"/>
      <c r="G57" s="32"/>
      <c r="H57" s="32"/>
      <c r="I57" s="32"/>
      <c r="J57" s="31">
        <v>0.2</v>
      </c>
      <c r="K57" s="31">
        <v>0.2</v>
      </c>
    </row>
    <row r="58" spans="1:11" x14ac:dyDescent="0.25">
      <c r="A58" s="30" t="s">
        <v>1089</v>
      </c>
      <c r="B58" s="49"/>
      <c r="C58" s="50"/>
      <c r="D58" s="50"/>
      <c r="E58" s="50"/>
      <c r="F58" s="50"/>
      <c r="G58" s="50"/>
      <c r="H58" s="50"/>
      <c r="I58" s="50"/>
      <c r="J58" s="51">
        <v>0.2</v>
      </c>
      <c r="K58" s="52">
        <v>0.2</v>
      </c>
    </row>
    <row r="59" spans="1:11" x14ac:dyDescent="0.25">
      <c r="A59" s="2" t="s">
        <v>598</v>
      </c>
      <c r="B59" s="31">
        <v>42193.06</v>
      </c>
      <c r="C59" s="31">
        <v>7806.94</v>
      </c>
      <c r="D59" s="31">
        <v>192133.47999999998</v>
      </c>
      <c r="E59" s="32"/>
      <c r="F59" s="32"/>
      <c r="G59" s="32"/>
      <c r="H59" s="32"/>
      <c r="I59" s="32"/>
      <c r="J59" s="32"/>
      <c r="K59" s="31">
        <v>242133.47999999998</v>
      </c>
    </row>
    <row r="60" spans="1:11" x14ac:dyDescent="0.25">
      <c r="A60" s="30" t="s">
        <v>1043</v>
      </c>
      <c r="B60" s="53">
        <v>42193.06</v>
      </c>
      <c r="C60" s="51">
        <v>7806.94</v>
      </c>
      <c r="D60" s="51">
        <v>33.06</v>
      </c>
      <c r="E60" s="50"/>
      <c r="F60" s="50"/>
      <c r="G60" s="50"/>
      <c r="H60" s="50"/>
      <c r="I60" s="50"/>
      <c r="J60" s="50"/>
      <c r="K60" s="52">
        <v>50033.06</v>
      </c>
    </row>
    <row r="61" spans="1:11" x14ac:dyDescent="0.25">
      <c r="A61" s="30" t="s">
        <v>1090</v>
      </c>
      <c r="B61" s="53">
        <v>0</v>
      </c>
      <c r="C61" s="51">
        <v>0</v>
      </c>
      <c r="D61" s="51">
        <v>192100.41999999998</v>
      </c>
      <c r="E61" s="50"/>
      <c r="F61" s="50"/>
      <c r="G61" s="50"/>
      <c r="H61" s="50"/>
      <c r="I61" s="50"/>
      <c r="J61" s="50"/>
      <c r="K61" s="52">
        <v>192100.41999999998</v>
      </c>
    </row>
    <row r="62" spans="1:11" x14ac:dyDescent="0.25">
      <c r="A62" s="2" t="s">
        <v>599</v>
      </c>
      <c r="B62" s="32"/>
      <c r="C62" s="32"/>
      <c r="D62" s="32"/>
      <c r="E62" s="31">
        <v>4099.1499999999996</v>
      </c>
      <c r="F62" s="31">
        <v>15754.430000000004</v>
      </c>
      <c r="G62" s="32"/>
      <c r="H62" s="32"/>
      <c r="I62" s="32"/>
      <c r="J62" s="32"/>
      <c r="K62" s="31">
        <v>19853.580000000002</v>
      </c>
    </row>
    <row r="63" spans="1:11" x14ac:dyDescent="0.25">
      <c r="A63" s="30" t="s">
        <v>1091</v>
      </c>
      <c r="B63" s="49"/>
      <c r="C63" s="50"/>
      <c r="D63" s="50"/>
      <c r="E63" s="51">
        <v>4099.1499999999996</v>
      </c>
      <c r="F63" s="51">
        <v>15754.430000000004</v>
      </c>
      <c r="G63" s="50"/>
      <c r="H63" s="50"/>
      <c r="I63" s="50"/>
      <c r="J63" s="50"/>
      <c r="K63" s="52">
        <v>19853.580000000002</v>
      </c>
    </row>
    <row r="64" spans="1:11" x14ac:dyDescent="0.25">
      <c r="A64" s="2" t="s">
        <v>600</v>
      </c>
      <c r="B64" s="32"/>
      <c r="C64" s="31">
        <v>30000</v>
      </c>
      <c r="D64" s="31">
        <v>30840</v>
      </c>
      <c r="E64" s="31">
        <v>31486</v>
      </c>
      <c r="F64" s="31">
        <v>16700</v>
      </c>
      <c r="G64" s="31">
        <v>11907.58</v>
      </c>
      <c r="H64" s="31">
        <v>9065.9699999999993</v>
      </c>
      <c r="I64" s="31">
        <v>0.45</v>
      </c>
      <c r="J64" s="32"/>
      <c r="K64" s="31">
        <v>130000</v>
      </c>
    </row>
    <row r="65" spans="1:11" x14ac:dyDescent="0.25">
      <c r="A65" s="30" t="s">
        <v>749</v>
      </c>
      <c r="B65" s="49"/>
      <c r="C65" s="50"/>
      <c r="D65" s="51">
        <v>30840</v>
      </c>
      <c r="E65" s="51">
        <v>31486</v>
      </c>
      <c r="F65" s="51">
        <v>16700</v>
      </c>
      <c r="G65" s="51">
        <v>11907.58</v>
      </c>
      <c r="H65" s="51">
        <v>9065.9699999999993</v>
      </c>
      <c r="I65" s="51">
        <v>0.45</v>
      </c>
      <c r="J65" s="50"/>
      <c r="K65" s="52">
        <v>100000</v>
      </c>
    </row>
    <row r="66" spans="1:11" x14ac:dyDescent="0.25">
      <c r="A66" s="30" t="s">
        <v>1006</v>
      </c>
      <c r="B66" s="49"/>
      <c r="C66" s="51">
        <v>30000</v>
      </c>
      <c r="D66" s="50"/>
      <c r="E66" s="50"/>
      <c r="F66" s="50"/>
      <c r="G66" s="50"/>
      <c r="H66" s="50"/>
      <c r="I66" s="50"/>
      <c r="J66" s="50"/>
      <c r="K66" s="52">
        <v>30000</v>
      </c>
    </row>
    <row r="67" spans="1:11" x14ac:dyDescent="0.25">
      <c r="A67" s="2" t="s">
        <v>601</v>
      </c>
      <c r="B67" s="31">
        <v>8054.21</v>
      </c>
      <c r="C67" s="31">
        <v>36754.23000000001</v>
      </c>
      <c r="D67" s="31">
        <v>1260.2</v>
      </c>
      <c r="E67" s="32"/>
      <c r="F67" s="31">
        <v>4.4800000000000004</v>
      </c>
      <c r="G67" s="32"/>
      <c r="H67" s="31">
        <v>15096.98</v>
      </c>
      <c r="I67" s="31">
        <v>222482.02999999997</v>
      </c>
      <c r="J67" s="31">
        <v>177222.9</v>
      </c>
      <c r="K67" s="31">
        <v>460875.02999999991</v>
      </c>
    </row>
    <row r="68" spans="1:11" x14ac:dyDescent="0.25">
      <c r="A68" s="30" t="s">
        <v>1092</v>
      </c>
      <c r="B68" s="53">
        <v>454.0600000000004</v>
      </c>
      <c r="C68" s="51">
        <v>464.03</v>
      </c>
      <c r="D68" s="51">
        <v>0</v>
      </c>
      <c r="E68" s="50"/>
      <c r="F68" s="51">
        <v>4.4800000000000004</v>
      </c>
      <c r="G68" s="50"/>
      <c r="H68" s="50"/>
      <c r="I68" s="50"/>
      <c r="J68" s="50"/>
      <c r="K68" s="52">
        <v>922.57000000000039</v>
      </c>
    </row>
    <row r="69" spans="1:11" x14ac:dyDescent="0.25">
      <c r="A69" s="30" t="s">
        <v>758</v>
      </c>
      <c r="B69" s="49"/>
      <c r="C69" s="50"/>
      <c r="D69" s="50"/>
      <c r="E69" s="50"/>
      <c r="F69" s="50"/>
      <c r="G69" s="50"/>
      <c r="H69" s="51">
        <v>754.85</v>
      </c>
      <c r="I69" s="51">
        <v>11124.109999999999</v>
      </c>
      <c r="J69" s="51">
        <v>8861.16</v>
      </c>
      <c r="K69" s="52">
        <v>20740.12</v>
      </c>
    </row>
    <row r="70" spans="1:11" x14ac:dyDescent="0.25">
      <c r="A70" s="30" t="s">
        <v>1006</v>
      </c>
      <c r="B70" s="53">
        <v>454.07000000000039</v>
      </c>
      <c r="C70" s="51">
        <v>464.03999999999996</v>
      </c>
      <c r="D70" s="51">
        <v>1260.2</v>
      </c>
      <c r="E70" s="50"/>
      <c r="F70" s="50"/>
      <c r="G70" s="50"/>
      <c r="H70" s="50"/>
      <c r="I70" s="50"/>
      <c r="J70" s="50"/>
      <c r="K70" s="52">
        <v>2178.3100000000004</v>
      </c>
    </row>
    <row r="71" spans="1:11" x14ac:dyDescent="0.25">
      <c r="A71" s="30" t="s">
        <v>1093</v>
      </c>
      <c r="B71" s="53">
        <v>7146.079999999999</v>
      </c>
      <c r="C71" s="51">
        <v>35826.160000000011</v>
      </c>
      <c r="D71" s="51">
        <v>0</v>
      </c>
      <c r="E71" s="50"/>
      <c r="F71" s="50"/>
      <c r="G71" s="50"/>
      <c r="H71" s="51">
        <v>14342.13</v>
      </c>
      <c r="I71" s="51">
        <v>211357.91999999998</v>
      </c>
      <c r="J71" s="51">
        <v>168361.74</v>
      </c>
      <c r="K71" s="52">
        <v>437034.02999999997</v>
      </c>
    </row>
    <row r="72" spans="1:11" x14ac:dyDescent="0.25">
      <c r="A72" s="2" t="s">
        <v>602</v>
      </c>
      <c r="B72" s="31">
        <v>13950.419999999998</v>
      </c>
      <c r="C72" s="31">
        <v>132.5</v>
      </c>
      <c r="D72" s="31">
        <v>15937.52</v>
      </c>
      <c r="E72" s="32"/>
      <c r="F72" s="32"/>
      <c r="G72" s="32"/>
      <c r="H72" s="32"/>
      <c r="I72" s="32"/>
      <c r="J72" s="32"/>
      <c r="K72" s="31">
        <v>30020.44</v>
      </c>
    </row>
    <row r="73" spans="1:11" x14ac:dyDescent="0.25">
      <c r="A73" s="30" t="s">
        <v>1094</v>
      </c>
      <c r="B73" s="53">
        <v>13950.419999999998</v>
      </c>
      <c r="C73" s="51">
        <v>132.5</v>
      </c>
      <c r="D73" s="51">
        <v>15937.52</v>
      </c>
      <c r="E73" s="50"/>
      <c r="F73" s="50"/>
      <c r="G73" s="50"/>
      <c r="H73" s="50"/>
      <c r="I73" s="50"/>
      <c r="J73" s="50"/>
      <c r="K73" s="52">
        <v>30020.44</v>
      </c>
    </row>
    <row r="74" spans="1:11" x14ac:dyDescent="0.25">
      <c r="A74" s="2" t="s">
        <v>603</v>
      </c>
      <c r="B74" s="31">
        <v>11050.37</v>
      </c>
      <c r="C74" s="31">
        <v>20867.629999999997</v>
      </c>
      <c r="D74" s="32"/>
      <c r="E74" s="31">
        <v>0.37</v>
      </c>
      <c r="F74" s="32"/>
      <c r="G74" s="32"/>
      <c r="H74" s="32"/>
      <c r="I74" s="32"/>
      <c r="J74" s="32"/>
      <c r="K74" s="31">
        <v>31918.369999999995</v>
      </c>
    </row>
    <row r="75" spans="1:11" x14ac:dyDescent="0.25">
      <c r="A75" s="30" t="s">
        <v>1006</v>
      </c>
      <c r="B75" s="53">
        <v>0</v>
      </c>
      <c r="C75" s="51">
        <v>20867.629999999997</v>
      </c>
      <c r="D75" s="50"/>
      <c r="E75" s="51">
        <v>0.37</v>
      </c>
      <c r="F75" s="50"/>
      <c r="G75" s="50"/>
      <c r="H75" s="50"/>
      <c r="I75" s="50"/>
      <c r="J75" s="50"/>
      <c r="K75" s="52">
        <v>20867.999999999996</v>
      </c>
    </row>
    <row r="76" spans="1:11" x14ac:dyDescent="0.25">
      <c r="A76" s="30" t="s">
        <v>1095</v>
      </c>
      <c r="B76" s="53">
        <v>11050.37</v>
      </c>
      <c r="C76" s="50"/>
      <c r="D76" s="50"/>
      <c r="E76" s="50"/>
      <c r="F76" s="50"/>
      <c r="G76" s="50"/>
      <c r="H76" s="50"/>
      <c r="I76" s="50"/>
      <c r="J76" s="50"/>
      <c r="K76" s="52">
        <v>11050.37</v>
      </c>
    </row>
    <row r="77" spans="1:11" x14ac:dyDescent="0.25">
      <c r="A77" s="2" t="s">
        <v>604</v>
      </c>
      <c r="B77" s="31">
        <v>-301.56000000000006</v>
      </c>
      <c r="C77" s="32"/>
      <c r="D77" s="32"/>
      <c r="E77" s="32"/>
      <c r="F77" s="32"/>
      <c r="G77" s="32"/>
      <c r="H77" s="32"/>
      <c r="I77" s="32"/>
      <c r="J77" s="32"/>
      <c r="K77" s="31">
        <v>-301.56000000000006</v>
      </c>
    </row>
    <row r="78" spans="1:11" x14ac:dyDescent="0.25">
      <c r="A78" s="30" t="s">
        <v>1096</v>
      </c>
      <c r="B78" s="53">
        <v>-301.56000000000006</v>
      </c>
      <c r="C78" s="50"/>
      <c r="D78" s="50"/>
      <c r="E78" s="50"/>
      <c r="F78" s="50"/>
      <c r="G78" s="50"/>
      <c r="H78" s="50"/>
      <c r="I78" s="50"/>
      <c r="J78" s="50"/>
      <c r="K78" s="52">
        <v>-301.56000000000006</v>
      </c>
    </row>
    <row r="79" spans="1:11" x14ac:dyDescent="0.25">
      <c r="A79" s="2" t="s">
        <v>605</v>
      </c>
      <c r="B79" s="32"/>
      <c r="C79" s="32"/>
      <c r="D79" s="32"/>
      <c r="E79" s="31">
        <v>0.26</v>
      </c>
      <c r="F79" s="32"/>
      <c r="G79" s="32"/>
      <c r="H79" s="32"/>
      <c r="I79" s="32"/>
      <c r="J79" s="32"/>
      <c r="K79" s="31">
        <v>0.26</v>
      </c>
    </row>
    <row r="80" spans="1:11" x14ac:dyDescent="0.25">
      <c r="A80" s="30" t="s">
        <v>1097</v>
      </c>
      <c r="B80" s="49"/>
      <c r="C80" s="50"/>
      <c r="D80" s="50"/>
      <c r="E80" s="51">
        <v>0.26</v>
      </c>
      <c r="F80" s="50"/>
      <c r="G80" s="50"/>
      <c r="H80" s="50"/>
      <c r="I80" s="50"/>
      <c r="J80" s="50"/>
      <c r="K80" s="52">
        <v>0.26</v>
      </c>
    </row>
    <row r="81" spans="1:11" x14ac:dyDescent="0.25">
      <c r="A81" s="2" t="s">
        <v>606</v>
      </c>
      <c r="B81" s="31">
        <v>4506.38</v>
      </c>
      <c r="C81" s="32"/>
      <c r="D81" s="32"/>
      <c r="E81" s="32"/>
      <c r="F81" s="32"/>
      <c r="G81" s="32"/>
      <c r="H81" s="32"/>
      <c r="I81" s="32"/>
      <c r="J81" s="32"/>
      <c r="K81" s="31">
        <v>4506.38</v>
      </c>
    </row>
    <row r="82" spans="1:11" x14ac:dyDescent="0.25">
      <c r="A82" s="30" t="s">
        <v>1098</v>
      </c>
      <c r="B82" s="53">
        <v>5000</v>
      </c>
      <c r="C82" s="50"/>
      <c r="D82" s="50"/>
      <c r="E82" s="50"/>
      <c r="F82" s="50"/>
      <c r="G82" s="50"/>
      <c r="H82" s="50"/>
      <c r="I82" s="50"/>
      <c r="J82" s="50"/>
      <c r="K82" s="52">
        <v>5000</v>
      </c>
    </row>
    <row r="83" spans="1:11" x14ac:dyDescent="0.25">
      <c r="A83" s="30" t="s">
        <v>1099</v>
      </c>
      <c r="B83" s="53">
        <v>-493.61999999999989</v>
      </c>
      <c r="C83" s="50"/>
      <c r="D83" s="50"/>
      <c r="E83" s="50"/>
      <c r="F83" s="50"/>
      <c r="G83" s="50"/>
      <c r="H83" s="50"/>
      <c r="I83" s="50"/>
      <c r="J83" s="50"/>
      <c r="K83" s="52">
        <v>-493.61999999999989</v>
      </c>
    </row>
    <row r="84" spans="1:11" x14ac:dyDescent="0.25">
      <c r="A84" s="2" t="s">
        <v>607</v>
      </c>
      <c r="B84" s="31">
        <v>-88.16</v>
      </c>
      <c r="C84" s="32"/>
      <c r="D84" s="32"/>
      <c r="E84" s="32"/>
      <c r="F84" s="32"/>
      <c r="G84" s="32"/>
      <c r="H84" s="32"/>
      <c r="I84" s="32"/>
      <c r="J84" s="32"/>
      <c r="K84" s="31">
        <v>-88.16</v>
      </c>
    </row>
    <row r="85" spans="1:11" x14ac:dyDescent="0.25">
      <c r="A85" s="30" t="s">
        <v>1043</v>
      </c>
      <c r="B85" s="53">
        <v>-88.16</v>
      </c>
      <c r="C85" s="50"/>
      <c r="D85" s="50"/>
      <c r="E85" s="50"/>
      <c r="F85" s="50"/>
      <c r="G85" s="50"/>
      <c r="H85" s="50"/>
      <c r="I85" s="50"/>
      <c r="J85" s="50"/>
      <c r="K85" s="52">
        <v>-88.16</v>
      </c>
    </row>
    <row r="86" spans="1:11" x14ac:dyDescent="0.25">
      <c r="A86" s="2" t="s">
        <v>608</v>
      </c>
      <c r="B86" s="31">
        <v>2637.09</v>
      </c>
      <c r="C86" s="31">
        <v>3804.75</v>
      </c>
      <c r="D86" s="31">
        <v>4000</v>
      </c>
      <c r="E86" s="31">
        <v>6993.05</v>
      </c>
      <c r="F86" s="31">
        <v>4032</v>
      </c>
      <c r="G86" s="31">
        <v>4621.6400000000003</v>
      </c>
      <c r="H86" s="31">
        <v>4500</v>
      </c>
      <c r="I86" s="31">
        <v>1845.55</v>
      </c>
      <c r="J86" s="32"/>
      <c r="K86" s="31">
        <v>32434.079999999998</v>
      </c>
    </row>
    <row r="87" spans="1:11" x14ac:dyDescent="0.25">
      <c r="A87" s="30" t="s">
        <v>1100</v>
      </c>
      <c r="B87" s="53">
        <v>2637.09</v>
      </c>
      <c r="C87" s="51">
        <v>3804.75</v>
      </c>
      <c r="D87" s="51">
        <v>4000</v>
      </c>
      <c r="E87" s="51">
        <v>6993.05</v>
      </c>
      <c r="F87" s="51">
        <v>4032</v>
      </c>
      <c r="G87" s="51">
        <v>4621.6400000000003</v>
      </c>
      <c r="H87" s="51">
        <v>4500</v>
      </c>
      <c r="I87" s="51">
        <v>1845.55</v>
      </c>
      <c r="J87" s="50"/>
      <c r="K87" s="52">
        <v>32434.079999999998</v>
      </c>
    </row>
    <row r="88" spans="1:11" x14ac:dyDescent="0.25">
      <c r="A88" s="2" t="s">
        <v>609</v>
      </c>
      <c r="B88" s="31">
        <v>26355.770000000008</v>
      </c>
      <c r="C88" s="31">
        <v>9028.93</v>
      </c>
      <c r="D88" s="31">
        <v>125</v>
      </c>
      <c r="E88" s="32"/>
      <c r="F88" s="32"/>
      <c r="G88" s="32"/>
      <c r="H88" s="32"/>
      <c r="I88" s="32"/>
      <c r="J88" s="32"/>
      <c r="K88" s="31">
        <v>35509.700000000012</v>
      </c>
    </row>
    <row r="89" spans="1:11" x14ac:dyDescent="0.25">
      <c r="A89" s="30" t="s">
        <v>1101</v>
      </c>
      <c r="B89" s="53">
        <v>26355.770000000008</v>
      </c>
      <c r="C89" s="51">
        <v>9028.93</v>
      </c>
      <c r="D89" s="51">
        <v>125</v>
      </c>
      <c r="E89" s="50"/>
      <c r="F89" s="50"/>
      <c r="G89" s="50"/>
      <c r="H89" s="50"/>
      <c r="I89" s="50"/>
      <c r="J89" s="50"/>
      <c r="K89" s="52">
        <v>35509.700000000012</v>
      </c>
    </row>
    <row r="90" spans="1:11" x14ac:dyDescent="0.25">
      <c r="A90" s="2" t="s">
        <v>610</v>
      </c>
      <c r="B90" s="31">
        <v>3537.5099999999989</v>
      </c>
      <c r="C90" s="31">
        <v>31462.49</v>
      </c>
      <c r="D90" s="32"/>
      <c r="E90" s="32"/>
      <c r="F90" s="32"/>
      <c r="G90" s="32"/>
      <c r="H90" s="32"/>
      <c r="I90" s="32"/>
      <c r="J90" s="32"/>
      <c r="K90" s="31">
        <v>35000</v>
      </c>
    </row>
    <row r="91" spans="1:11" x14ac:dyDescent="0.25">
      <c r="A91" s="30" t="s">
        <v>1006</v>
      </c>
      <c r="B91" s="53">
        <v>0</v>
      </c>
      <c r="C91" s="51">
        <v>15000</v>
      </c>
      <c r="D91" s="50"/>
      <c r="E91" s="50"/>
      <c r="F91" s="50"/>
      <c r="G91" s="50"/>
      <c r="H91" s="50"/>
      <c r="I91" s="50"/>
      <c r="J91" s="50"/>
      <c r="K91" s="52">
        <v>15000</v>
      </c>
    </row>
    <row r="92" spans="1:11" x14ac:dyDescent="0.25">
      <c r="A92" s="30" t="s">
        <v>1102</v>
      </c>
      <c r="B92" s="53">
        <v>3537.5099999999989</v>
      </c>
      <c r="C92" s="51">
        <v>16462.490000000002</v>
      </c>
      <c r="D92" s="50"/>
      <c r="E92" s="50"/>
      <c r="F92" s="50"/>
      <c r="G92" s="50"/>
      <c r="H92" s="50"/>
      <c r="I92" s="50"/>
      <c r="J92" s="50"/>
      <c r="K92" s="52">
        <v>20000</v>
      </c>
    </row>
    <row r="93" spans="1:11" x14ac:dyDescent="0.25">
      <c r="A93" s="2" t="s">
        <v>611</v>
      </c>
      <c r="B93" s="32"/>
      <c r="C93" s="31">
        <v>587850</v>
      </c>
      <c r="D93" s="32"/>
      <c r="E93" s="32"/>
      <c r="F93" s="32"/>
      <c r="G93" s="32"/>
      <c r="H93" s="32"/>
      <c r="I93" s="32"/>
      <c r="J93" s="32"/>
      <c r="K93" s="31">
        <v>587850</v>
      </c>
    </row>
    <row r="94" spans="1:11" x14ac:dyDescent="0.25">
      <c r="A94" s="30" t="s">
        <v>749</v>
      </c>
      <c r="B94" s="49"/>
      <c r="C94" s="51">
        <v>587850</v>
      </c>
      <c r="D94" s="50"/>
      <c r="E94" s="50"/>
      <c r="F94" s="50"/>
      <c r="G94" s="50"/>
      <c r="H94" s="50"/>
      <c r="I94" s="50"/>
      <c r="J94" s="50"/>
      <c r="K94" s="52">
        <v>587850</v>
      </c>
    </row>
    <row r="95" spans="1:11" x14ac:dyDescent="0.25">
      <c r="A95" s="2" t="s">
        <v>612</v>
      </c>
      <c r="B95" s="32"/>
      <c r="C95" s="31">
        <v>1331.95</v>
      </c>
      <c r="D95" s="31">
        <v>38230.050000000003</v>
      </c>
      <c r="E95" s="32"/>
      <c r="F95" s="32"/>
      <c r="G95" s="32"/>
      <c r="H95" s="32"/>
      <c r="I95" s="32"/>
      <c r="J95" s="32"/>
      <c r="K95" s="31">
        <v>39562</v>
      </c>
    </row>
    <row r="96" spans="1:11" x14ac:dyDescent="0.25">
      <c r="A96" s="30" t="s">
        <v>1006</v>
      </c>
      <c r="B96" s="49"/>
      <c r="C96" s="50"/>
      <c r="D96" s="51">
        <v>15000</v>
      </c>
      <c r="E96" s="50"/>
      <c r="F96" s="50"/>
      <c r="G96" s="50"/>
      <c r="H96" s="50"/>
      <c r="I96" s="50"/>
      <c r="J96" s="50"/>
      <c r="K96" s="52">
        <v>15000</v>
      </c>
    </row>
    <row r="97" spans="1:11" x14ac:dyDescent="0.25">
      <c r="A97" s="30" t="s">
        <v>1103</v>
      </c>
      <c r="B97" s="49"/>
      <c r="C97" s="51">
        <v>1331.95</v>
      </c>
      <c r="D97" s="51">
        <v>23230.050000000003</v>
      </c>
      <c r="E97" s="50"/>
      <c r="F97" s="50"/>
      <c r="G97" s="50"/>
      <c r="H97" s="50"/>
      <c r="I97" s="50"/>
      <c r="J97" s="50"/>
      <c r="K97" s="52">
        <v>24562.000000000004</v>
      </c>
    </row>
    <row r="98" spans="1:11" x14ac:dyDescent="0.25">
      <c r="A98" s="2" t="s">
        <v>613</v>
      </c>
      <c r="B98" s="32"/>
      <c r="C98" s="31">
        <v>4500</v>
      </c>
      <c r="D98" s="32"/>
      <c r="E98" s="32"/>
      <c r="F98" s="32"/>
      <c r="G98" s="32"/>
      <c r="H98" s="32"/>
      <c r="I98" s="32"/>
      <c r="J98" s="32"/>
      <c r="K98" s="31">
        <v>4500</v>
      </c>
    </row>
    <row r="99" spans="1:11" x14ac:dyDescent="0.25">
      <c r="A99" s="30" t="s">
        <v>1100</v>
      </c>
      <c r="B99" s="49"/>
      <c r="C99" s="51">
        <v>4500</v>
      </c>
      <c r="D99" s="50"/>
      <c r="E99" s="50"/>
      <c r="F99" s="50"/>
      <c r="G99" s="50"/>
      <c r="H99" s="50"/>
      <c r="I99" s="50"/>
      <c r="J99" s="50"/>
      <c r="K99" s="52">
        <v>4500</v>
      </c>
    </row>
    <row r="100" spans="1:11" x14ac:dyDescent="0.25">
      <c r="A100" s="2" t="s">
        <v>614</v>
      </c>
      <c r="B100" s="32"/>
      <c r="C100" s="31">
        <v>228.67000000000002</v>
      </c>
      <c r="D100" s="31">
        <v>96951.16</v>
      </c>
      <c r="E100" s="31">
        <v>319444.57000000007</v>
      </c>
      <c r="F100" s="31">
        <v>221616.58999999997</v>
      </c>
      <c r="G100" s="31">
        <v>107787.01000000001</v>
      </c>
      <c r="H100" s="31">
        <v>0</v>
      </c>
      <c r="I100" s="32"/>
      <c r="J100" s="32"/>
      <c r="K100" s="31">
        <v>746028</v>
      </c>
    </row>
    <row r="101" spans="1:11" x14ac:dyDescent="0.25">
      <c r="A101" s="30" t="s">
        <v>749</v>
      </c>
      <c r="B101" s="49"/>
      <c r="C101" s="51">
        <v>68.58</v>
      </c>
      <c r="D101" s="51">
        <v>30910.65</v>
      </c>
      <c r="E101" s="51">
        <v>71452.69</v>
      </c>
      <c r="F101" s="51">
        <v>27739.559999999998</v>
      </c>
      <c r="G101" s="51">
        <v>10828.519999999999</v>
      </c>
      <c r="H101" s="51">
        <v>0</v>
      </c>
      <c r="I101" s="50"/>
      <c r="J101" s="50"/>
      <c r="K101" s="52">
        <v>141000</v>
      </c>
    </row>
    <row r="102" spans="1:11" x14ac:dyDescent="0.25">
      <c r="A102" s="30" t="s">
        <v>1006</v>
      </c>
      <c r="B102" s="49"/>
      <c r="C102" s="50"/>
      <c r="D102" s="51">
        <v>0</v>
      </c>
      <c r="E102" s="51">
        <v>12751.09</v>
      </c>
      <c r="F102" s="51">
        <v>2380.65</v>
      </c>
      <c r="G102" s="51">
        <v>25855.26</v>
      </c>
      <c r="H102" s="50"/>
      <c r="I102" s="50"/>
      <c r="J102" s="50"/>
      <c r="K102" s="52">
        <v>40987</v>
      </c>
    </row>
    <row r="103" spans="1:11" x14ac:dyDescent="0.25">
      <c r="A103" s="30" t="s">
        <v>1104</v>
      </c>
      <c r="B103" s="49"/>
      <c r="C103" s="51">
        <v>160.09000000000003</v>
      </c>
      <c r="D103" s="51">
        <v>66040.509999999995</v>
      </c>
      <c r="E103" s="51">
        <v>235240.79000000004</v>
      </c>
      <c r="F103" s="51">
        <v>191496.37999999998</v>
      </c>
      <c r="G103" s="51">
        <v>71103.23000000001</v>
      </c>
      <c r="H103" s="51">
        <v>0</v>
      </c>
      <c r="I103" s="50"/>
      <c r="J103" s="50"/>
      <c r="K103" s="52">
        <v>564041</v>
      </c>
    </row>
    <row r="104" spans="1:11" x14ac:dyDescent="0.25">
      <c r="A104" s="2" t="s">
        <v>615</v>
      </c>
      <c r="B104" s="32"/>
      <c r="C104" s="32"/>
      <c r="D104" s="32"/>
      <c r="E104" s="32"/>
      <c r="F104" s="32"/>
      <c r="G104" s="31">
        <v>1769.5099999999998</v>
      </c>
      <c r="H104" s="31">
        <v>4557.0700000000006</v>
      </c>
      <c r="I104" s="31">
        <v>0.11</v>
      </c>
      <c r="J104" s="32"/>
      <c r="K104" s="31">
        <v>6326.6900000000005</v>
      </c>
    </row>
    <row r="105" spans="1:11" x14ac:dyDescent="0.25">
      <c r="A105" s="30" t="s">
        <v>749</v>
      </c>
      <c r="B105" s="49"/>
      <c r="C105" s="50"/>
      <c r="D105" s="50"/>
      <c r="E105" s="50"/>
      <c r="F105" s="50"/>
      <c r="G105" s="51">
        <v>505.54000000000008</v>
      </c>
      <c r="H105" s="51">
        <v>821.35</v>
      </c>
      <c r="I105" s="51">
        <v>0.11</v>
      </c>
      <c r="J105" s="50"/>
      <c r="K105" s="52">
        <v>1327</v>
      </c>
    </row>
    <row r="106" spans="1:11" x14ac:dyDescent="0.25">
      <c r="A106" s="30" t="s">
        <v>1105</v>
      </c>
      <c r="B106" s="49"/>
      <c r="C106" s="50"/>
      <c r="D106" s="50"/>
      <c r="E106" s="50"/>
      <c r="F106" s="50"/>
      <c r="G106" s="51">
        <v>1263.9699999999998</v>
      </c>
      <c r="H106" s="51">
        <v>3735.7200000000003</v>
      </c>
      <c r="I106" s="50"/>
      <c r="J106" s="50"/>
      <c r="K106" s="52">
        <v>4999.6900000000005</v>
      </c>
    </row>
    <row r="107" spans="1:11" x14ac:dyDescent="0.25">
      <c r="A107" s="2" t="s">
        <v>616</v>
      </c>
      <c r="B107" s="32"/>
      <c r="C107" s="32"/>
      <c r="D107" s="32"/>
      <c r="E107" s="32"/>
      <c r="F107" s="32"/>
      <c r="G107" s="32"/>
      <c r="H107" s="31">
        <v>20500</v>
      </c>
      <c r="I107" s="31">
        <v>9500</v>
      </c>
      <c r="J107" s="32"/>
      <c r="K107" s="31">
        <v>30000</v>
      </c>
    </row>
    <row r="108" spans="1:11" x14ac:dyDescent="0.25">
      <c r="A108" s="30" t="s">
        <v>778</v>
      </c>
      <c r="B108" s="49"/>
      <c r="C108" s="50"/>
      <c r="D108" s="50"/>
      <c r="E108" s="50"/>
      <c r="F108" s="50"/>
      <c r="G108" s="50"/>
      <c r="H108" s="51">
        <v>20500</v>
      </c>
      <c r="I108" s="51">
        <v>9500</v>
      </c>
      <c r="J108" s="50"/>
      <c r="K108" s="52">
        <v>30000</v>
      </c>
    </row>
    <row r="109" spans="1:11" x14ac:dyDescent="0.25">
      <c r="A109" s="2" t="s">
        <v>617</v>
      </c>
      <c r="B109" s="32"/>
      <c r="C109" s="31">
        <v>31785.439999999999</v>
      </c>
      <c r="D109" s="31">
        <v>0</v>
      </c>
      <c r="E109" s="31">
        <v>0</v>
      </c>
      <c r="F109" s="31">
        <v>0</v>
      </c>
      <c r="G109" s="31">
        <v>9882</v>
      </c>
      <c r="H109" s="32"/>
      <c r="I109" s="32"/>
      <c r="J109" s="32"/>
      <c r="K109" s="31">
        <v>41667.440000000002</v>
      </c>
    </row>
    <row r="110" spans="1:11" x14ac:dyDescent="0.25">
      <c r="A110" s="30" t="s">
        <v>749</v>
      </c>
      <c r="B110" s="49"/>
      <c r="C110" s="51">
        <v>31785.439999999999</v>
      </c>
      <c r="D110" s="51">
        <v>0</v>
      </c>
      <c r="E110" s="51">
        <v>0</v>
      </c>
      <c r="F110" s="51">
        <v>0</v>
      </c>
      <c r="G110" s="51">
        <v>9882</v>
      </c>
      <c r="H110" s="50"/>
      <c r="I110" s="50"/>
      <c r="J110" s="50"/>
      <c r="K110" s="52">
        <v>41667.440000000002</v>
      </c>
    </row>
    <row r="111" spans="1:11" x14ac:dyDescent="0.25">
      <c r="A111" s="2" t="s">
        <v>618</v>
      </c>
      <c r="B111" s="32"/>
      <c r="C111" s="32"/>
      <c r="D111" s="32"/>
      <c r="E111" s="32"/>
      <c r="F111" s="31">
        <v>18379</v>
      </c>
      <c r="G111" s="32"/>
      <c r="H111" s="32"/>
      <c r="I111" s="32"/>
      <c r="J111" s="32"/>
      <c r="K111" s="31">
        <v>18379</v>
      </c>
    </row>
    <row r="112" spans="1:11" x14ac:dyDescent="0.25">
      <c r="A112" s="30" t="s">
        <v>1006</v>
      </c>
      <c r="B112" s="49"/>
      <c r="C112" s="50"/>
      <c r="D112" s="50"/>
      <c r="E112" s="50"/>
      <c r="F112" s="51">
        <v>18379</v>
      </c>
      <c r="G112" s="50"/>
      <c r="H112" s="50"/>
      <c r="I112" s="50"/>
      <c r="J112" s="50"/>
      <c r="K112" s="52">
        <v>18379</v>
      </c>
    </row>
    <row r="113" spans="1:11" x14ac:dyDescent="0.25">
      <c r="A113" s="2" t="s">
        <v>21</v>
      </c>
      <c r="B113" s="32"/>
      <c r="C113" s="32"/>
      <c r="D113" s="32"/>
      <c r="E113" s="32"/>
      <c r="F113" s="32"/>
      <c r="G113" s="32"/>
      <c r="H113" s="32"/>
      <c r="I113" s="32"/>
      <c r="J113" s="31">
        <v>232.5</v>
      </c>
      <c r="K113" s="31">
        <v>232.5</v>
      </c>
    </row>
    <row r="114" spans="1:11" x14ac:dyDescent="0.25">
      <c r="A114" s="30" t="s">
        <v>885</v>
      </c>
      <c r="B114" s="49"/>
      <c r="C114" s="50"/>
      <c r="D114" s="50"/>
      <c r="E114" s="50"/>
      <c r="F114" s="50"/>
      <c r="G114" s="50"/>
      <c r="H114" s="50"/>
      <c r="I114" s="50"/>
      <c r="J114" s="51">
        <v>232.5</v>
      </c>
      <c r="K114" s="52">
        <v>232.5</v>
      </c>
    </row>
    <row r="115" spans="1:11" x14ac:dyDescent="0.25">
      <c r="A115" s="2" t="s">
        <v>619</v>
      </c>
      <c r="B115" s="32"/>
      <c r="C115" s="32"/>
      <c r="D115" s="32"/>
      <c r="E115" s="31">
        <v>60815.33</v>
      </c>
      <c r="F115" s="31">
        <v>66970.51999999999</v>
      </c>
      <c r="G115" s="31">
        <v>160660.65</v>
      </c>
      <c r="H115" s="31">
        <v>154956.53</v>
      </c>
      <c r="I115" s="31">
        <v>0</v>
      </c>
      <c r="J115" s="31">
        <v>0</v>
      </c>
      <c r="K115" s="31">
        <v>443403.03</v>
      </c>
    </row>
    <row r="116" spans="1:11" x14ac:dyDescent="0.25">
      <c r="A116" s="30" t="s">
        <v>1006</v>
      </c>
      <c r="B116" s="49"/>
      <c r="C116" s="50"/>
      <c r="D116" s="50"/>
      <c r="E116" s="51">
        <v>60815.33</v>
      </c>
      <c r="F116" s="51">
        <v>66970.51999999999</v>
      </c>
      <c r="G116" s="51">
        <v>160660.65</v>
      </c>
      <c r="H116" s="51">
        <v>154956.53</v>
      </c>
      <c r="I116" s="51">
        <v>0</v>
      </c>
      <c r="J116" s="51">
        <v>0</v>
      </c>
      <c r="K116" s="52">
        <v>443403.03</v>
      </c>
    </row>
    <row r="117" spans="1:11" x14ac:dyDescent="0.25">
      <c r="A117" s="2" t="s">
        <v>620</v>
      </c>
      <c r="B117" s="31">
        <v>0</v>
      </c>
      <c r="C117" s="31">
        <v>4893</v>
      </c>
      <c r="D117" s="32"/>
      <c r="E117" s="32"/>
      <c r="F117" s="32"/>
      <c r="G117" s="32"/>
      <c r="H117" s="32"/>
      <c r="I117" s="32"/>
      <c r="J117" s="32"/>
      <c r="K117" s="31">
        <v>4893</v>
      </c>
    </row>
    <row r="118" spans="1:11" x14ac:dyDescent="0.25">
      <c r="A118" s="30" t="s">
        <v>1006</v>
      </c>
      <c r="B118" s="53">
        <v>0</v>
      </c>
      <c r="C118" s="51">
        <v>4893</v>
      </c>
      <c r="D118" s="50"/>
      <c r="E118" s="50"/>
      <c r="F118" s="50"/>
      <c r="G118" s="50"/>
      <c r="H118" s="50"/>
      <c r="I118" s="50"/>
      <c r="J118" s="50"/>
      <c r="K118" s="52">
        <v>4893</v>
      </c>
    </row>
    <row r="119" spans="1:11" x14ac:dyDescent="0.25">
      <c r="A119" s="2" t="s">
        <v>621</v>
      </c>
      <c r="B119" s="32"/>
      <c r="C119" s="31">
        <v>1500</v>
      </c>
      <c r="D119" s="31">
        <v>0</v>
      </c>
      <c r="E119" s="32"/>
      <c r="F119" s="32"/>
      <c r="G119" s="32"/>
      <c r="H119" s="32"/>
      <c r="I119" s="32"/>
      <c r="J119" s="32"/>
      <c r="K119" s="31">
        <v>1500</v>
      </c>
    </row>
    <row r="120" spans="1:11" x14ac:dyDescent="0.25">
      <c r="A120" s="30" t="s">
        <v>1106</v>
      </c>
      <c r="B120" s="49"/>
      <c r="C120" s="51">
        <v>1500</v>
      </c>
      <c r="D120" s="51">
        <v>0</v>
      </c>
      <c r="E120" s="50"/>
      <c r="F120" s="50"/>
      <c r="G120" s="50"/>
      <c r="H120" s="50"/>
      <c r="I120" s="50"/>
      <c r="J120" s="50"/>
      <c r="K120" s="52">
        <v>1500</v>
      </c>
    </row>
    <row r="121" spans="1:11" x14ac:dyDescent="0.25">
      <c r="A121" s="2" t="s">
        <v>622</v>
      </c>
      <c r="B121" s="32"/>
      <c r="C121" s="31">
        <v>53326.559999999998</v>
      </c>
      <c r="D121" s="32"/>
      <c r="E121" s="32"/>
      <c r="F121" s="32"/>
      <c r="G121" s="32"/>
      <c r="H121" s="32"/>
      <c r="I121" s="32"/>
      <c r="J121" s="32"/>
      <c r="K121" s="31">
        <v>53326.559999999998</v>
      </c>
    </row>
    <row r="122" spans="1:11" x14ac:dyDescent="0.25">
      <c r="A122" s="30" t="s">
        <v>1006</v>
      </c>
      <c r="B122" s="49"/>
      <c r="C122" s="51">
        <v>53326.559999999998</v>
      </c>
      <c r="D122" s="50"/>
      <c r="E122" s="50"/>
      <c r="F122" s="50"/>
      <c r="G122" s="50"/>
      <c r="H122" s="50"/>
      <c r="I122" s="50"/>
      <c r="J122" s="50"/>
      <c r="K122" s="52">
        <v>53326.559999999998</v>
      </c>
    </row>
    <row r="123" spans="1:11" x14ac:dyDescent="0.25">
      <c r="A123" s="2" t="s">
        <v>623</v>
      </c>
      <c r="B123" s="31">
        <v>30716.080000000002</v>
      </c>
      <c r="C123" s="31">
        <v>73216.76999999999</v>
      </c>
      <c r="D123" s="31">
        <v>-0.81</v>
      </c>
      <c r="E123" s="32"/>
      <c r="F123" s="32"/>
      <c r="G123" s="32"/>
      <c r="H123" s="32"/>
      <c r="I123" s="32"/>
      <c r="J123" s="32"/>
      <c r="K123" s="31">
        <v>103932.04000000001</v>
      </c>
    </row>
    <row r="124" spans="1:11" x14ac:dyDescent="0.25">
      <c r="A124" s="30" t="s">
        <v>749</v>
      </c>
      <c r="B124" s="53">
        <v>0</v>
      </c>
      <c r="C124" s="51">
        <v>50000.81</v>
      </c>
      <c r="D124" s="51">
        <v>-0.81</v>
      </c>
      <c r="E124" s="50"/>
      <c r="F124" s="50"/>
      <c r="G124" s="50"/>
      <c r="H124" s="50"/>
      <c r="I124" s="50"/>
      <c r="J124" s="50"/>
      <c r="K124" s="52">
        <v>50000</v>
      </c>
    </row>
    <row r="125" spans="1:11" x14ac:dyDescent="0.25">
      <c r="A125" s="30" t="s">
        <v>1006</v>
      </c>
      <c r="B125" s="53">
        <v>12784.04</v>
      </c>
      <c r="C125" s="51">
        <v>23215.96</v>
      </c>
      <c r="D125" s="50"/>
      <c r="E125" s="50"/>
      <c r="F125" s="50"/>
      <c r="G125" s="50"/>
      <c r="H125" s="50"/>
      <c r="I125" s="50"/>
      <c r="J125" s="50"/>
      <c r="K125" s="52">
        <v>36000</v>
      </c>
    </row>
    <row r="126" spans="1:11" x14ac:dyDescent="0.25">
      <c r="A126" s="30" t="s">
        <v>1107</v>
      </c>
      <c r="B126" s="53">
        <v>17932.04</v>
      </c>
      <c r="C126" s="50"/>
      <c r="D126" s="50"/>
      <c r="E126" s="50"/>
      <c r="F126" s="50"/>
      <c r="G126" s="50"/>
      <c r="H126" s="50"/>
      <c r="I126" s="50"/>
      <c r="J126" s="50"/>
      <c r="K126" s="52">
        <v>17932.04</v>
      </c>
    </row>
    <row r="127" spans="1:11" x14ac:dyDescent="0.25">
      <c r="A127" s="2" t="s">
        <v>624</v>
      </c>
      <c r="B127" s="31">
        <v>6790.87</v>
      </c>
      <c r="C127" s="31">
        <v>7570.09</v>
      </c>
      <c r="D127" s="31">
        <v>5549.8</v>
      </c>
      <c r="E127" s="31">
        <v>89.24</v>
      </c>
      <c r="F127" s="32"/>
      <c r="G127" s="32"/>
      <c r="H127" s="32"/>
      <c r="I127" s="32"/>
      <c r="J127" s="32"/>
      <c r="K127" s="31">
        <v>20000</v>
      </c>
    </row>
    <row r="128" spans="1:11" x14ac:dyDescent="0.25">
      <c r="A128" s="30" t="s">
        <v>1108</v>
      </c>
      <c r="B128" s="53">
        <v>6790.87</v>
      </c>
      <c r="C128" s="51">
        <v>7570.09</v>
      </c>
      <c r="D128" s="51">
        <v>5549.8</v>
      </c>
      <c r="E128" s="51">
        <v>89.24</v>
      </c>
      <c r="F128" s="50"/>
      <c r="G128" s="50"/>
      <c r="H128" s="50"/>
      <c r="I128" s="50"/>
      <c r="J128" s="50"/>
      <c r="K128" s="52">
        <v>20000</v>
      </c>
    </row>
    <row r="129" spans="1:11" x14ac:dyDescent="0.25">
      <c r="A129" s="2" t="s">
        <v>625</v>
      </c>
      <c r="B129" s="32"/>
      <c r="C129" s="31">
        <v>34552.28</v>
      </c>
      <c r="D129" s="32"/>
      <c r="E129" s="32"/>
      <c r="F129" s="32"/>
      <c r="G129" s="32"/>
      <c r="H129" s="32"/>
      <c r="I129" s="32"/>
      <c r="J129" s="32"/>
      <c r="K129" s="31">
        <v>34552.28</v>
      </c>
    </row>
    <row r="130" spans="1:11" x14ac:dyDescent="0.25">
      <c r="A130" s="30" t="s">
        <v>1109</v>
      </c>
      <c r="B130" s="49"/>
      <c r="C130" s="51">
        <v>34552.28</v>
      </c>
      <c r="D130" s="50"/>
      <c r="E130" s="50"/>
      <c r="F130" s="50"/>
      <c r="G130" s="50"/>
      <c r="H130" s="50"/>
      <c r="I130" s="50"/>
      <c r="J130" s="50"/>
      <c r="K130" s="52">
        <v>34552.28</v>
      </c>
    </row>
    <row r="131" spans="1:11" x14ac:dyDescent="0.25">
      <c r="A131" s="2" t="s">
        <v>565</v>
      </c>
      <c r="B131" s="31">
        <v>235.12</v>
      </c>
      <c r="C131" s="31">
        <v>45192.7</v>
      </c>
      <c r="D131" s="31">
        <v>105002.3</v>
      </c>
      <c r="E131" s="31">
        <v>7205</v>
      </c>
      <c r="F131" s="31">
        <v>32515.56</v>
      </c>
      <c r="G131" s="31">
        <v>37866.410000000003</v>
      </c>
      <c r="H131" s="31">
        <v>9338.5400000000009</v>
      </c>
      <c r="I131" s="31">
        <v>31137.9</v>
      </c>
      <c r="J131" s="31">
        <v>19086.5</v>
      </c>
      <c r="K131" s="31">
        <v>287580.02999999997</v>
      </c>
    </row>
    <row r="132" spans="1:11" x14ac:dyDescent="0.25">
      <c r="A132" s="30" t="s">
        <v>749</v>
      </c>
      <c r="B132" s="49"/>
      <c r="C132" s="50"/>
      <c r="D132" s="50"/>
      <c r="E132" s="50"/>
      <c r="F132" s="51">
        <v>814.31999999999994</v>
      </c>
      <c r="G132" s="50"/>
      <c r="H132" s="50"/>
      <c r="I132" s="51">
        <v>7058.420000000001</v>
      </c>
      <c r="J132" s="51">
        <v>19086.5</v>
      </c>
      <c r="K132" s="52">
        <v>26959.24</v>
      </c>
    </row>
    <row r="133" spans="1:11" x14ac:dyDescent="0.25">
      <c r="A133" s="30" t="s">
        <v>1079</v>
      </c>
      <c r="B133" s="53">
        <v>235.12</v>
      </c>
      <c r="C133" s="51">
        <v>45192.7</v>
      </c>
      <c r="D133" s="51">
        <v>105002.3</v>
      </c>
      <c r="E133" s="51">
        <v>7205</v>
      </c>
      <c r="F133" s="51">
        <v>31701.24</v>
      </c>
      <c r="G133" s="51">
        <v>37866.410000000003</v>
      </c>
      <c r="H133" s="51">
        <v>9338.5400000000009</v>
      </c>
      <c r="I133" s="51">
        <v>24079.48</v>
      </c>
      <c r="J133" s="51">
        <v>0</v>
      </c>
      <c r="K133" s="52">
        <v>260620.79</v>
      </c>
    </row>
    <row r="134" spans="1:11" x14ac:dyDescent="0.25">
      <c r="A134" s="2" t="s">
        <v>626</v>
      </c>
      <c r="B134" s="31">
        <v>8608.2900000000009</v>
      </c>
      <c r="C134" s="32"/>
      <c r="D134" s="32"/>
      <c r="E134" s="32"/>
      <c r="F134" s="32"/>
      <c r="G134" s="32"/>
      <c r="H134" s="32"/>
      <c r="I134" s="32"/>
      <c r="J134" s="32"/>
      <c r="K134" s="31">
        <v>8608.2900000000009</v>
      </c>
    </row>
    <row r="135" spans="1:11" x14ac:dyDescent="0.25">
      <c r="A135" s="30" t="s">
        <v>1110</v>
      </c>
      <c r="B135" s="53">
        <v>8608.2900000000009</v>
      </c>
      <c r="C135" s="50"/>
      <c r="D135" s="50"/>
      <c r="E135" s="50"/>
      <c r="F135" s="50"/>
      <c r="G135" s="50"/>
      <c r="H135" s="50"/>
      <c r="I135" s="50"/>
      <c r="J135" s="50"/>
      <c r="K135" s="52">
        <v>8608.2900000000009</v>
      </c>
    </row>
    <row r="136" spans="1:11" x14ac:dyDescent="0.25">
      <c r="A136" s="2" t="s">
        <v>627</v>
      </c>
      <c r="B136" s="31">
        <v>5636.32</v>
      </c>
      <c r="C136" s="31">
        <v>37.1</v>
      </c>
      <c r="D136" s="31">
        <v>42534</v>
      </c>
      <c r="E136" s="32"/>
      <c r="F136" s="32"/>
      <c r="G136" s="32"/>
      <c r="H136" s="32"/>
      <c r="I136" s="32"/>
      <c r="J136" s="32"/>
      <c r="K136" s="31">
        <v>48207.42</v>
      </c>
    </row>
    <row r="137" spans="1:11" x14ac:dyDescent="0.25">
      <c r="A137" s="30" t="s">
        <v>749</v>
      </c>
      <c r="B137" s="53">
        <v>5636.32</v>
      </c>
      <c r="C137" s="51">
        <v>37.1</v>
      </c>
      <c r="D137" s="50"/>
      <c r="E137" s="50"/>
      <c r="F137" s="50"/>
      <c r="G137" s="50"/>
      <c r="H137" s="50"/>
      <c r="I137" s="50"/>
      <c r="J137" s="50"/>
      <c r="K137" s="52">
        <v>5673.42</v>
      </c>
    </row>
    <row r="138" spans="1:11" x14ac:dyDescent="0.25">
      <c r="A138" s="30" t="s">
        <v>1006</v>
      </c>
      <c r="B138" s="49"/>
      <c r="C138" s="50"/>
      <c r="D138" s="51">
        <v>42534</v>
      </c>
      <c r="E138" s="50"/>
      <c r="F138" s="50"/>
      <c r="G138" s="50"/>
      <c r="H138" s="50"/>
      <c r="I138" s="50"/>
      <c r="J138" s="50"/>
      <c r="K138" s="52">
        <v>42534</v>
      </c>
    </row>
    <row r="139" spans="1:11" x14ac:dyDescent="0.25">
      <c r="A139" s="2" t="s">
        <v>628</v>
      </c>
      <c r="B139" s="31">
        <v>2450.87</v>
      </c>
      <c r="C139" s="32"/>
      <c r="D139" s="32"/>
      <c r="E139" s="32"/>
      <c r="F139" s="32"/>
      <c r="G139" s="32"/>
      <c r="H139" s="32"/>
      <c r="I139" s="32"/>
      <c r="J139" s="32"/>
      <c r="K139" s="31">
        <v>2450.87</v>
      </c>
    </row>
    <row r="140" spans="1:11" x14ac:dyDescent="0.25">
      <c r="A140" s="30" t="s">
        <v>1111</v>
      </c>
      <c r="B140" s="53">
        <v>2450.87</v>
      </c>
      <c r="C140" s="50"/>
      <c r="D140" s="50"/>
      <c r="E140" s="50"/>
      <c r="F140" s="50"/>
      <c r="G140" s="50"/>
      <c r="H140" s="50"/>
      <c r="I140" s="50"/>
      <c r="J140" s="50"/>
      <c r="K140" s="52">
        <v>2450.87</v>
      </c>
    </row>
    <row r="141" spans="1:11" x14ac:dyDescent="0.25">
      <c r="A141" s="2" t="s">
        <v>629</v>
      </c>
      <c r="B141" s="31">
        <v>3000</v>
      </c>
      <c r="C141" s="32"/>
      <c r="D141" s="32"/>
      <c r="E141" s="32"/>
      <c r="F141" s="32"/>
      <c r="G141" s="32"/>
      <c r="H141" s="32"/>
      <c r="I141" s="32"/>
      <c r="J141" s="32"/>
      <c r="K141" s="31">
        <v>3000</v>
      </c>
    </row>
    <row r="142" spans="1:11" x14ac:dyDescent="0.25">
      <c r="A142" s="30" t="s">
        <v>1112</v>
      </c>
      <c r="B142" s="53">
        <v>3000</v>
      </c>
      <c r="C142" s="50"/>
      <c r="D142" s="50"/>
      <c r="E142" s="50"/>
      <c r="F142" s="50"/>
      <c r="G142" s="50"/>
      <c r="H142" s="50"/>
      <c r="I142" s="50"/>
      <c r="J142" s="50"/>
      <c r="K142" s="52">
        <v>3000</v>
      </c>
    </row>
    <row r="143" spans="1:11" x14ac:dyDescent="0.25">
      <c r="A143" s="2" t="s">
        <v>630</v>
      </c>
      <c r="B143" s="31">
        <v>8629.09</v>
      </c>
      <c r="C143" s="32"/>
      <c r="D143" s="32"/>
      <c r="E143" s="32"/>
      <c r="F143" s="32"/>
      <c r="G143" s="32"/>
      <c r="H143" s="32"/>
      <c r="I143" s="32"/>
      <c r="J143" s="32"/>
      <c r="K143" s="31">
        <v>8629.09</v>
      </c>
    </row>
    <row r="144" spans="1:11" x14ac:dyDescent="0.25">
      <c r="A144" s="30" t="s">
        <v>1113</v>
      </c>
      <c r="B144" s="53">
        <v>8629.09</v>
      </c>
      <c r="C144" s="50"/>
      <c r="D144" s="50"/>
      <c r="E144" s="50"/>
      <c r="F144" s="50"/>
      <c r="G144" s="50"/>
      <c r="H144" s="50"/>
      <c r="I144" s="50"/>
      <c r="J144" s="50"/>
      <c r="K144" s="52">
        <v>8629.09</v>
      </c>
    </row>
    <row r="145" spans="1:11" x14ac:dyDescent="0.25">
      <c r="A145" s="2" t="s">
        <v>631</v>
      </c>
      <c r="B145" s="32"/>
      <c r="C145" s="31">
        <v>12907</v>
      </c>
      <c r="D145" s="32"/>
      <c r="E145" s="32"/>
      <c r="F145" s="31">
        <v>67293.88</v>
      </c>
      <c r="G145" s="32"/>
      <c r="H145" s="32"/>
      <c r="I145" s="32"/>
      <c r="J145" s="32"/>
      <c r="K145" s="31">
        <v>80200.88</v>
      </c>
    </row>
    <row r="146" spans="1:11" x14ac:dyDescent="0.25">
      <c r="A146" s="30" t="s">
        <v>758</v>
      </c>
      <c r="B146" s="49"/>
      <c r="C146" s="51">
        <v>12907</v>
      </c>
      <c r="D146" s="50"/>
      <c r="E146" s="50"/>
      <c r="F146" s="50"/>
      <c r="G146" s="50"/>
      <c r="H146" s="50"/>
      <c r="I146" s="50"/>
      <c r="J146" s="50"/>
      <c r="K146" s="52">
        <v>12907</v>
      </c>
    </row>
    <row r="147" spans="1:11" x14ac:dyDescent="0.25">
      <c r="A147" s="30" t="s">
        <v>1006</v>
      </c>
      <c r="B147" s="49"/>
      <c r="C147" s="50"/>
      <c r="D147" s="50"/>
      <c r="E147" s="50"/>
      <c r="F147" s="51">
        <v>67293.88</v>
      </c>
      <c r="G147" s="50"/>
      <c r="H147" s="50"/>
      <c r="I147" s="50"/>
      <c r="J147" s="50"/>
      <c r="K147" s="52">
        <v>67293.88</v>
      </c>
    </row>
    <row r="148" spans="1:11" x14ac:dyDescent="0.25">
      <c r="A148" s="2" t="s">
        <v>632</v>
      </c>
      <c r="B148" s="31">
        <v>9377.1299999999992</v>
      </c>
      <c r="C148" s="31">
        <v>36978.689999999995</v>
      </c>
      <c r="D148" s="31">
        <v>25286.5</v>
      </c>
      <c r="E148" s="31">
        <v>14671.019999999999</v>
      </c>
      <c r="F148" s="31">
        <v>13129.599999999999</v>
      </c>
      <c r="G148" s="32"/>
      <c r="H148" s="32"/>
      <c r="I148" s="32"/>
      <c r="J148" s="32"/>
      <c r="K148" s="31">
        <v>99442.939999999988</v>
      </c>
    </row>
    <row r="149" spans="1:11" x14ac:dyDescent="0.25">
      <c r="A149" s="30" t="s">
        <v>881</v>
      </c>
      <c r="B149" s="53">
        <v>9377.1299999999992</v>
      </c>
      <c r="C149" s="51">
        <v>36978.689999999995</v>
      </c>
      <c r="D149" s="51">
        <v>25286.5</v>
      </c>
      <c r="E149" s="51">
        <v>14671.019999999999</v>
      </c>
      <c r="F149" s="51">
        <v>13129.599999999999</v>
      </c>
      <c r="G149" s="50"/>
      <c r="H149" s="50"/>
      <c r="I149" s="50"/>
      <c r="J149" s="50"/>
      <c r="K149" s="52">
        <v>99442.939999999988</v>
      </c>
    </row>
    <row r="150" spans="1:11" x14ac:dyDescent="0.25">
      <c r="A150" s="2" t="s">
        <v>633</v>
      </c>
      <c r="B150" s="31">
        <v>8239.3700000000008</v>
      </c>
      <c r="C150" s="32"/>
      <c r="D150" s="32"/>
      <c r="E150" s="31">
        <v>8295</v>
      </c>
      <c r="F150" s="31">
        <v>31205</v>
      </c>
      <c r="G150" s="32"/>
      <c r="H150" s="32"/>
      <c r="I150" s="32"/>
      <c r="J150" s="32"/>
      <c r="K150" s="31">
        <v>47739.37</v>
      </c>
    </row>
    <row r="151" spans="1:11" x14ac:dyDescent="0.25">
      <c r="A151" s="30" t="s">
        <v>848</v>
      </c>
      <c r="B151" s="53">
        <v>8239.3700000000008</v>
      </c>
      <c r="C151" s="50"/>
      <c r="D151" s="50"/>
      <c r="E151" s="51">
        <v>8295</v>
      </c>
      <c r="F151" s="51">
        <v>31205</v>
      </c>
      <c r="G151" s="50"/>
      <c r="H151" s="50"/>
      <c r="I151" s="50"/>
      <c r="J151" s="50"/>
      <c r="K151" s="52">
        <v>47739.37</v>
      </c>
    </row>
    <row r="152" spans="1:11" x14ac:dyDescent="0.25">
      <c r="A152" s="2" t="s">
        <v>125</v>
      </c>
      <c r="B152" s="31">
        <v>467953.32</v>
      </c>
      <c r="C152" s="31">
        <v>681997.06999999972</v>
      </c>
      <c r="D152" s="31">
        <v>605645.93000000005</v>
      </c>
      <c r="E152" s="31">
        <v>517513.99000000011</v>
      </c>
      <c r="F152" s="31">
        <v>540825.91999999981</v>
      </c>
      <c r="G152" s="31">
        <v>338720.73000000004</v>
      </c>
      <c r="H152" s="31">
        <v>77968.189999999988</v>
      </c>
      <c r="I152" s="31">
        <v>663</v>
      </c>
      <c r="J152" s="31">
        <v>204</v>
      </c>
      <c r="K152" s="31">
        <v>3231492.15</v>
      </c>
    </row>
    <row r="153" spans="1:11" x14ac:dyDescent="0.25">
      <c r="A153" s="30" t="s">
        <v>1114</v>
      </c>
      <c r="B153" s="49"/>
      <c r="C153" s="51">
        <v>204079.6</v>
      </c>
      <c r="D153" s="51">
        <v>328659.33000000007</v>
      </c>
      <c r="E153" s="51">
        <v>394625.70000000007</v>
      </c>
      <c r="F153" s="51">
        <v>371339.79</v>
      </c>
      <c r="G153" s="51">
        <v>29595.579999999998</v>
      </c>
      <c r="H153" s="50"/>
      <c r="I153" s="50"/>
      <c r="J153" s="50"/>
      <c r="K153" s="52">
        <v>1328300</v>
      </c>
    </row>
    <row r="154" spans="1:11" x14ac:dyDescent="0.25">
      <c r="A154" s="30" t="s">
        <v>974</v>
      </c>
      <c r="B154" s="53">
        <v>467953.32</v>
      </c>
      <c r="C154" s="51">
        <v>470251.25999999972</v>
      </c>
      <c r="D154" s="51">
        <v>265169.78999999998</v>
      </c>
      <c r="E154" s="51">
        <v>109855.32</v>
      </c>
      <c r="F154" s="51">
        <v>169486.1299999998</v>
      </c>
      <c r="G154" s="51">
        <v>309125.15000000002</v>
      </c>
      <c r="H154" s="51">
        <v>77968.189999999988</v>
      </c>
      <c r="I154" s="51">
        <v>663</v>
      </c>
      <c r="J154" s="51">
        <v>204</v>
      </c>
      <c r="K154" s="52">
        <v>1870676.1599999997</v>
      </c>
    </row>
    <row r="155" spans="1:11" x14ac:dyDescent="0.25">
      <c r="A155" s="30" t="s">
        <v>1115</v>
      </c>
      <c r="B155" s="49"/>
      <c r="C155" s="51">
        <v>7666.21</v>
      </c>
      <c r="D155" s="51">
        <v>11816.81</v>
      </c>
      <c r="E155" s="51">
        <v>13032.970000000001</v>
      </c>
      <c r="F155" s="50"/>
      <c r="G155" s="50"/>
      <c r="H155" s="50"/>
      <c r="I155" s="50"/>
      <c r="J155" s="50"/>
      <c r="K155" s="52">
        <v>32515.99</v>
      </c>
    </row>
    <row r="156" spans="1:11" x14ac:dyDescent="0.25">
      <c r="A156" s="2" t="s">
        <v>634</v>
      </c>
      <c r="B156" s="31">
        <v>16.54</v>
      </c>
      <c r="C156" s="32"/>
      <c r="D156" s="32"/>
      <c r="E156" s="32"/>
      <c r="F156" s="32"/>
      <c r="G156" s="32"/>
      <c r="H156" s="32"/>
      <c r="I156" s="32"/>
      <c r="J156" s="32"/>
      <c r="K156" s="31">
        <v>16.54</v>
      </c>
    </row>
    <row r="157" spans="1:11" x14ac:dyDescent="0.25">
      <c r="A157" s="30" t="s">
        <v>1116</v>
      </c>
      <c r="B157" s="53">
        <v>16.54</v>
      </c>
      <c r="C157" s="50"/>
      <c r="D157" s="50"/>
      <c r="E157" s="50"/>
      <c r="F157" s="50"/>
      <c r="G157" s="50"/>
      <c r="H157" s="50"/>
      <c r="I157" s="50"/>
      <c r="J157" s="50"/>
      <c r="K157" s="52">
        <v>16.54</v>
      </c>
    </row>
    <row r="158" spans="1:11" x14ac:dyDescent="0.25">
      <c r="A158" s="2" t="s">
        <v>635</v>
      </c>
      <c r="B158" s="31">
        <v>10000</v>
      </c>
      <c r="C158" s="32"/>
      <c r="D158" s="32"/>
      <c r="E158" s="32"/>
      <c r="F158" s="32"/>
      <c r="G158" s="32"/>
      <c r="H158" s="32"/>
      <c r="I158" s="32"/>
      <c r="J158" s="32"/>
      <c r="K158" s="31">
        <v>10000</v>
      </c>
    </row>
    <row r="159" spans="1:11" x14ac:dyDescent="0.25">
      <c r="A159" s="30" t="s">
        <v>1117</v>
      </c>
      <c r="B159" s="53">
        <v>10000</v>
      </c>
      <c r="C159" s="50"/>
      <c r="D159" s="50"/>
      <c r="E159" s="50"/>
      <c r="F159" s="50"/>
      <c r="G159" s="50"/>
      <c r="H159" s="50"/>
      <c r="I159" s="50"/>
      <c r="J159" s="50"/>
      <c r="K159" s="52">
        <v>10000</v>
      </c>
    </row>
    <row r="160" spans="1:11" x14ac:dyDescent="0.25">
      <c r="A160" s="2" t="s">
        <v>636</v>
      </c>
      <c r="B160" s="31">
        <v>17540.77</v>
      </c>
      <c r="C160" s="32"/>
      <c r="D160" s="32"/>
      <c r="E160" s="32"/>
      <c r="F160" s="32"/>
      <c r="G160" s="32"/>
      <c r="H160" s="32"/>
      <c r="I160" s="32"/>
      <c r="J160" s="32"/>
      <c r="K160" s="31">
        <v>17540.77</v>
      </c>
    </row>
    <row r="161" spans="1:11" x14ac:dyDescent="0.25">
      <c r="A161" s="30" t="s">
        <v>1043</v>
      </c>
      <c r="B161" s="53">
        <v>17540.77</v>
      </c>
      <c r="C161" s="50"/>
      <c r="D161" s="50"/>
      <c r="E161" s="50"/>
      <c r="F161" s="50"/>
      <c r="G161" s="50"/>
      <c r="H161" s="50"/>
      <c r="I161" s="50"/>
      <c r="J161" s="50"/>
      <c r="K161" s="52">
        <v>17540.77</v>
      </c>
    </row>
    <row r="162" spans="1:11" x14ac:dyDescent="0.25">
      <c r="A162" s="2" t="s">
        <v>637</v>
      </c>
      <c r="B162" s="32"/>
      <c r="C162" s="32"/>
      <c r="D162" s="31">
        <v>5057.74</v>
      </c>
      <c r="E162" s="31">
        <v>5745.75</v>
      </c>
      <c r="F162" s="32"/>
      <c r="G162" s="32"/>
      <c r="H162" s="32"/>
      <c r="I162" s="32"/>
      <c r="J162" s="32"/>
      <c r="K162" s="31">
        <v>10803.49</v>
      </c>
    </row>
    <row r="163" spans="1:11" x14ac:dyDescent="0.25">
      <c r="A163" s="30" t="s">
        <v>923</v>
      </c>
      <c r="B163" s="49"/>
      <c r="C163" s="50"/>
      <c r="D163" s="51">
        <v>5057.74</v>
      </c>
      <c r="E163" s="51">
        <v>5745.75</v>
      </c>
      <c r="F163" s="50"/>
      <c r="G163" s="50"/>
      <c r="H163" s="50"/>
      <c r="I163" s="50"/>
      <c r="J163" s="50"/>
      <c r="K163" s="52">
        <v>10803.49</v>
      </c>
    </row>
    <row r="164" spans="1:11" x14ac:dyDescent="0.25">
      <c r="A164" s="2" t="s">
        <v>367</v>
      </c>
      <c r="B164" s="31">
        <v>45267.45</v>
      </c>
      <c r="C164" s="31">
        <v>50344.600000000006</v>
      </c>
      <c r="D164" s="31">
        <v>87840.67</v>
      </c>
      <c r="E164" s="31">
        <v>43441.440000000002</v>
      </c>
      <c r="F164" s="31">
        <v>530.09</v>
      </c>
      <c r="G164" s="32"/>
      <c r="H164" s="32"/>
      <c r="I164" s="32"/>
      <c r="J164" s="32"/>
      <c r="K164" s="31">
        <v>227424.25</v>
      </c>
    </row>
    <row r="165" spans="1:11" x14ac:dyDescent="0.25">
      <c r="A165" s="30" t="s">
        <v>750</v>
      </c>
      <c r="B165" s="53">
        <v>45267.45</v>
      </c>
      <c r="C165" s="51">
        <v>50344.600000000006</v>
      </c>
      <c r="D165" s="51">
        <v>87840.67</v>
      </c>
      <c r="E165" s="51">
        <v>43441.440000000002</v>
      </c>
      <c r="F165" s="51">
        <v>530.09</v>
      </c>
      <c r="G165" s="50"/>
      <c r="H165" s="50"/>
      <c r="I165" s="50"/>
      <c r="J165" s="50"/>
      <c r="K165" s="52">
        <v>227424.25</v>
      </c>
    </row>
    <row r="166" spans="1:11" hidden="1" x14ac:dyDescent="0.25">
      <c r="A166" s="2" t="s">
        <v>452</v>
      </c>
      <c r="B166" s="31">
        <v>0</v>
      </c>
      <c r="C166" s="32"/>
      <c r="D166" s="32"/>
      <c r="E166" s="31">
        <v>-3.4816594052244909E-13</v>
      </c>
      <c r="F166" s="31">
        <v>0</v>
      </c>
      <c r="G166" s="32"/>
      <c r="H166" s="32"/>
      <c r="I166" s="32"/>
      <c r="J166" s="32"/>
      <c r="K166" s="31">
        <v>-3.4816594052244909E-13</v>
      </c>
    </row>
    <row r="167" spans="1:11" hidden="1" x14ac:dyDescent="0.25">
      <c r="A167" s="30" t="s">
        <v>1008</v>
      </c>
      <c r="B167" s="53">
        <v>0</v>
      </c>
      <c r="C167" s="50"/>
      <c r="D167" s="50"/>
      <c r="E167" s="51">
        <v>-3.4816594052244909E-13</v>
      </c>
      <c r="F167" s="51">
        <v>0</v>
      </c>
      <c r="G167" s="50"/>
      <c r="H167" s="50"/>
      <c r="I167" s="50"/>
      <c r="J167" s="50"/>
      <c r="K167" s="52">
        <v>-3.4816594052244909E-13</v>
      </c>
    </row>
    <row r="168" spans="1:11" x14ac:dyDescent="0.25">
      <c r="A168" s="2" t="s">
        <v>638</v>
      </c>
      <c r="B168" s="31">
        <v>4659.3600000000006</v>
      </c>
      <c r="C168" s="32"/>
      <c r="D168" s="32"/>
      <c r="E168" s="32"/>
      <c r="F168" s="32"/>
      <c r="G168" s="32"/>
      <c r="H168" s="32"/>
      <c r="I168" s="32"/>
      <c r="J168" s="32"/>
      <c r="K168" s="31">
        <v>4659.3600000000006</v>
      </c>
    </row>
    <row r="169" spans="1:11" x14ac:dyDescent="0.25">
      <c r="A169" s="30" t="s">
        <v>1118</v>
      </c>
      <c r="B169" s="53">
        <v>1893.6</v>
      </c>
      <c r="C169" s="50"/>
      <c r="D169" s="50"/>
      <c r="E169" s="50"/>
      <c r="F169" s="50"/>
      <c r="G169" s="50"/>
      <c r="H169" s="50"/>
      <c r="I169" s="50"/>
      <c r="J169" s="50"/>
      <c r="K169" s="52">
        <v>1893.6</v>
      </c>
    </row>
    <row r="170" spans="1:11" x14ac:dyDescent="0.25">
      <c r="A170" s="30" t="s">
        <v>1043</v>
      </c>
      <c r="B170" s="53">
        <v>2765.76</v>
      </c>
      <c r="C170" s="50"/>
      <c r="D170" s="50"/>
      <c r="E170" s="50"/>
      <c r="F170" s="50"/>
      <c r="G170" s="50"/>
      <c r="H170" s="50"/>
      <c r="I170" s="50"/>
      <c r="J170" s="50"/>
      <c r="K170" s="52">
        <v>2765.76</v>
      </c>
    </row>
    <row r="171" spans="1:11" x14ac:dyDescent="0.25">
      <c r="A171" s="2" t="s">
        <v>639</v>
      </c>
      <c r="B171" s="32"/>
      <c r="C171" s="31">
        <v>45291.01</v>
      </c>
      <c r="D171" s="32"/>
      <c r="E171" s="32"/>
      <c r="F171" s="32"/>
      <c r="G171" s="32"/>
      <c r="H171" s="32"/>
      <c r="I171" s="32"/>
      <c r="J171" s="32"/>
      <c r="K171" s="31">
        <v>45291.01</v>
      </c>
    </row>
    <row r="172" spans="1:11" x14ac:dyDescent="0.25">
      <c r="A172" s="30" t="s">
        <v>1119</v>
      </c>
      <c r="B172" s="49"/>
      <c r="C172" s="51">
        <v>45291.01</v>
      </c>
      <c r="D172" s="50"/>
      <c r="E172" s="50"/>
      <c r="F172" s="50"/>
      <c r="G172" s="50"/>
      <c r="H172" s="50"/>
      <c r="I172" s="50"/>
      <c r="J172" s="50"/>
      <c r="K172" s="52">
        <v>45291.01</v>
      </c>
    </row>
    <row r="173" spans="1:11" x14ac:dyDescent="0.25">
      <c r="A173" s="2" t="s">
        <v>640</v>
      </c>
      <c r="B173" s="32"/>
      <c r="C173" s="31">
        <v>61894.71</v>
      </c>
      <c r="D173" s="32"/>
      <c r="E173" s="32"/>
      <c r="F173" s="32"/>
      <c r="G173" s="32"/>
      <c r="H173" s="32"/>
      <c r="I173" s="32"/>
      <c r="J173" s="32"/>
      <c r="K173" s="31">
        <v>61894.71</v>
      </c>
    </row>
    <row r="174" spans="1:11" x14ac:dyDescent="0.25">
      <c r="A174" s="30" t="s">
        <v>1120</v>
      </c>
      <c r="B174" s="49"/>
      <c r="C174" s="51">
        <v>61894.71</v>
      </c>
      <c r="D174" s="50"/>
      <c r="E174" s="50"/>
      <c r="F174" s="50"/>
      <c r="G174" s="50"/>
      <c r="H174" s="50"/>
      <c r="I174" s="50"/>
      <c r="J174" s="50"/>
      <c r="K174" s="52">
        <v>61894.71</v>
      </c>
    </row>
    <row r="175" spans="1:11" x14ac:dyDescent="0.25">
      <c r="A175" s="2" t="s">
        <v>641</v>
      </c>
      <c r="B175" s="32"/>
      <c r="C175" s="32"/>
      <c r="D175" s="32"/>
      <c r="E175" s="32"/>
      <c r="F175" s="32"/>
      <c r="G175" s="31">
        <v>554.96</v>
      </c>
      <c r="H175" s="31">
        <v>14475</v>
      </c>
      <c r="I175" s="31">
        <v>29742</v>
      </c>
      <c r="J175" s="31">
        <v>6431.77</v>
      </c>
      <c r="K175" s="31">
        <v>51203.729999999996</v>
      </c>
    </row>
    <row r="176" spans="1:11" x14ac:dyDescent="0.25">
      <c r="A176" s="30" t="s">
        <v>998</v>
      </c>
      <c r="B176" s="49"/>
      <c r="C176" s="50"/>
      <c r="D176" s="50"/>
      <c r="E176" s="50"/>
      <c r="F176" s="50"/>
      <c r="G176" s="51">
        <v>554.96</v>
      </c>
      <c r="H176" s="51">
        <v>5579.52</v>
      </c>
      <c r="I176" s="51">
        <v>29742</v>
      </c>
      <c r="J176" s="51">
        <v>6431.77</v>
      </c>
      <c r="K176" s="52">
        <v>42308.25</v>
      </c>
    </row>
    <row r="177" spans="1:11" x14ac:dyDescent="0.25">
      <c r="A177" s="30" t="s">
        <v>1049</v>
      </c>
      <c r="B177" s="49"/>
      <c r="C177" s="50"/>
      <c r="D177" s="50"/>
      <c r="E177" s="50"/>
      <c r="F177" s="50"/>
      <c r="G177" s="51">
        <v>0</v>
      </c>
      <c r="H177" s="51">
        <v>8895.48</v>
      </c>
      <c r="I177" s="50"/>
      <c r="J177" s="50"/>
      <c r="K177" s="52">
        <v>8895.48</v>
      </c>
    </row>
    <row r="178" spans="1:11" x14ac:dyDescent="0.25">
      <c r="A178" s="2" t="s">
        <v>642</v>
      </c>
      <c r="B178" s="31">
        <v>32535.71</v>
      </c>
      <c r="C178" s="31">
        <v>90827.920000000042</v>
      </c>
      <c r="D178" s="31">
        <v>64375</v>
      </c>
      <c r="E178" s="31">
        <v>31050.959999999999</v>
      </c>
      <c r="F178" s="31">
        <v>500</v>
      </c>
      <c r="G178" s="32"/>
      <c r="H178" s="32"/>
      <c r="I178" s="32"/>
      <c r="J178" s="32"/>
      <c r="K178" s="31">
        <v>219289.59000000005</v>
      </c>
    </row>
    <row r="179" spans="1:11" x14ac:dyDescent="0.25">
      <c r="A179" s="30" t="s">
        <v>1121</v>
      </c>
      <c r="B179" s="53">
        <v>13791.64</v>
      </c>
      <c r="C179" s="51">
        <v>31675</v>
      </c>
      <c r="D179" s="51">
        <v>64375</v>
      </c>
      <c r="E179" s="51">
        <v>31050.959999999999</v>
      </c>
      <c r="F179" s="51">
        <v>500</v>
      </c>
      <c r="G179" s="50"/>
      <c r="H179" s="50"/>
      <c r="I179" s="50"/>
      <c r="J179" s="50"/>
      <c r="K179" s="52">
        <v>141392.6</v>
      </c>
    </row>
    <row r="180" spans="1:11" x14ac:dyDescent="0.25">
      <c r="A180" s="30" t="s">
        <v>1006</v>
      </c>
      <c r="B180" s="53">
        <v>18744.07</v>
      </c>
      <c r="C180" s="51">
        <v>59152.920000000042</v>
      </c>
      <c r="D180" s="51">
        <v>0</v>
      </c>
      <c r="E180" s="51">
        <v>0</v>
      </c>
      <c r="F180" s="50"/>
      <c r="G180" s="50"/>
      <c r="H180" s="50"/>
      <c r="I180" s="50"/>
      <c r="J180" s="50"/>
      <c r="K180" s="52">
        <v>77896.990000000049</v>
      </c>
    </row>
    <row r="181" spans="1:11" x14ac:dyDescent="0.25">
      <c r="A181" s="2" t="s">
        <v>643</v>
      </c>
      <c r="B181" s="31">
        <v>15000</v>
      </c>
      <c r="C181" s="32"/>
      <c r="D181" s="32"/>
      <c r="E181" s="32"/>
      <c r="F181" s="32"/>
      <c r="G181" s="32"/>
      <c r="H181" s="32"/>
      <c r="I181" s="32"/>
      <c r="J181" s="32"/>
      <c r="K181" s="31">
        <v>15000</v>
      </c>
    </row>
    <row r="182" spans="1:11" x14ac:dyDescent="0.25">
      <c r="A182" s="30" t="s">
        <v>1043</v>
      </c>
      <c r="B182" s="53">
        <v>15000</v>
      </c>
      <c r="C182" s="50"/>
      <c r="D182" s="50"/>
      <c r="E182" s="50"/>
      <c r="F182" s="50"/>
      <c r="G182" s="50"/>
      <c r="H182" s="50"/>
      <c r="I182" s="50"/>
      <c r="J182" s="50"/>
      <c r="K182" s="52">
        <v>15000</v>
      </c>
    </row>
    <row r="183" spans="1:11" x14ac:dyDescent="0.25">
      <c r="A183" s="2" t="s">
        <v>644</v>
      </c>
      <c r="B183" s="31">
        <v>10000</v>
      </c>
      <c r="C183" s="32"/>
      <c r="D183" s="32"/>
      <c r="E183" s="32"/>
      <c r="F183" s="32"/>
      <c r="G183" s="32"/>
      <c r="H183" s="32"/>
      <c r="I183" s="32"/>
      <c r="J183" s="32"/>
      <c r="K183" s="31">
        <v>10000</v>
      </c>
    </row>
    <row r="184" spans="1:11" x14ac:dyDescent="0.25">
      <c r="A184" s="30" t="s">
        <v>1098</v>
      </c>
      <c r="B184" s="53">
        <v>10000</v>
      </c>
      <c r="C184" s="50"/>
      <c r="D184" s="50"/>
      <c r="E184" s="50"/>
      <c r="F184" s="50"/>
      <c r="G184" s="50"/>
      <c r="H184" s="50"/>
      <c r="I184" s="50"/>
      <c r="J184" s="50"/>
      <c r="K184" s="52">
        <v>10000</v>
      </c>
    </row>
    <row r="185" spans="1:11" x14ac:dyDescent="0.25">
      <c r="A185" s="2" t="s">
        <v>420</v>
      </c>
      <c r="B185" s="31">
        <v>37539.770000000004</v>
      </c>
      <c r="C185" s="31">
        <v>145305.42000000001</v>
      </c>
      <c r="D185" s="31">
        <v>102188.94</v>
      </c>
      <c r="E185" s="31">
        <v>229264.22</v>
      </c>
      <c r="F185" s="31">
        <v>88425.94</v>
      </c>
      <c r="G185" s="31">
        <v>128661.86000000002</v>
      </c>
      <c r="H185" s="31">
        <v>68644.7</v>
      </c>
      <c r="I185" s="31">
        <v>44106.889999999992</v>
      </c>
      <c r="J185" s="31">
        <v>2220.34</v>
      </c>
      <c r="K185" s="31">
        <v>846358.08000000007</v>
      </c>
    </row>
    <row r="186" spans="1:11" x14ac:dyDescent="0.25">
      <c r="A186" s="30" t="s">
        <v>749</v>
      </c>
      <c r="B186" s="53">
        <v>9397.9700000000012</v>
      </c>
      <c r="C186" s="51">
        <v>145305.42000000001</v>
      </c>
      <c r="D186" s="51">
        <v>76926.94</v>
      </c>
      <c r="E186" s="51">
        <v>172285.16</v>
      </c>
      <c r="F186" s="51">
        <v>88425.94</v>
      </c>
      <c r="G186" s="51">
        <v>128661.86000000002</v>
      </c>
      <c r="H186" s="51">
        <v>68644.7</v>
      </c>
      <c r="I186" s="51">
        <v>44106.889999999992</v>
      </c>
      <c r="J186" s="51">
        <v>2220.34</v>
      </c>
      <c r="K186" s="52">
        <v>735975.2200000002</v>
      </c>
    </row>
    <row r="187" spans="1:11" x14ac:dyDescent="0.25">
      <c r="A187" s="30" t="s">
        <v>1079</v>
      </c>
      <c r="B187" s="53">
        <v>28141.800000000003</v>
      </c>
      <c r="C187" s="51">
        <v>0</v>
      </c>
      <c r="D187" s="51">
        <v>25262</v>
      </c>
      <c r="E187" s="51">
        <v>56979.060000000005</v>
      </c>
      <c r="F187" s="50"/>
      <c r="G187" s="50"/>
      <c r="H187" s="50"/>
      <c r="I187" s="50"/>
      <c r="J187" s="50"/>
      <c r="K187" s="52">
        <v>110382.86000000002</v>
      </c>
    </row>
    <row r="188" spans="1:11" x14ac:dyDescent="0.25">
      <c r="A188" s="2" t="s">
        <v>645</v>
      </c>
      <c r="B188" s="31">
        <v>0</v>
      </c>
      <c r="C188" s="31">
        <v>0</v>
      </c>
      <c r="D188" s="31">
        <v>10412.49</v>
      </c>
      <c r="E188" s="32"/>
      <c r="F188" s="32"/>
      <c r="G188" s="32"/>
      <c r="H188" s="32"/>
      <c r="I188" s="32"/>
      <c r="J188" s="32"/>
      <c r="K188" s="31">
        <v>10412.49</v>
      </c>
    </row>
    <row r="189" spans="1:11" x14ac:dyDescent="0.25">
      <c r="A189" s="30" t="s">
        <v>758</v>
      </c>
      <c r="B189" s="53">
        <v>0</v>
      </c>
      <c r="C189" s="51">
        <v>0</v>
      </c>
      <c r="D189" s="51">
        <v>10412.49</v>
      </c>
      <c r="E189" s="50"/>
      <c r="F189" s="50"/>
      <c r="G189" s="50"/>
      <c r="H189" s="50"/>
      <c r="I189" s="50"/>
      <c r="J189" s="50"/>
      <c r="K189" s="52">
        <v>10412.49</v>
      </c>
    </row>
    <row r="190" spans="1:11" x14ac:dyDescent="0.25">
      <c r="A190" s="2" t="s">
        <v>646</v>
      </c>
      <c r="B190" s="31">
        <v>22193.75</v>
      </c>
      <c r="C190" s="31">
        <v>90544.53</v>
      </c>
      <c r="D190" s="32"/>
      <c r="E190" s="32"/>
      <c r="F190" s="31">
        <v>27257.78</v>
      </c>
      <c r="G190" s="32"/>
      <c r="H190" s="32"/>
      <c r="I190" s="32"/>
      <c r="J190" s="32"/>
      <c r="K190" s="31">
        <v>139996.06</v>
      </c>
    </row>
    <row r="191" spans="1:11" x14ac:dyDescent="0.25">
      <c r="A191" s="30" t="s">
        <v>758</v>
      </c>
      <c r="B191" s="53">
        <v>15535.630000000001</v>
      </c>
      <c r="C191" s="51">
        <v>42461.62</v>
      </c>
      <c r="D191" s="50"/>
      <c r="E191" s="50"/>
      <c r="F191" s="50"/>
      <c r="G191" s="50"/>
      <c r="H191" s="50"/>
      <c r="I191" s="50"/>
      <c r="J191" s="50"/>
      <c r="K191" s="52">
        <v>57997.25</v>
      </c>
    </row>
    <row r="192" spans="1:11" x14ac:dyDescent="0.25">
      <c r="A192" s="30" t="s">
        <v>1006</v>
      </c>
      <c r="B192" s="53">
        <v>6658.12</v>
      </c>
      <c r="C192" s="51">
        <v>48082.91</v>
      </c>
      <c r="D192" s="50"/>
      <c r="E192" s="50"/>
      <c r="F192" s="51">
        <v>27257.78</v>
      </c>
      <c r="G192" s="50"/>
      <c r="H192" s="50"/>
      <c r="I192" s="50"/>
      <c r="J192" s="50"/>
      <c r="K192" s="52">
        <v>81998.81</v>
      </c>
    </row>
    <row r="193" spans="1:11" x14ac:dyDescent="0.25">
      <c r="A193" s="2" t="s">
        <v>647</v>
      </c>
      <c r="B193" s="32"/>
      <c r="C193" s="31">
        <v>10000</v>
      </c>
      <c r="D193" s="32"/>
      <c r="E193" s="32"/>
      <c r="F193" s="32"/>
      <c r="G193" s="32"/>
      <c r="H193" s="32"/>
      <c r="I193" s="32"/>
      <c r="J193" s="32"/>
      <c r="K193" s="31">
        <v>10000</v>
      </c>
    </row>
    <row r="194" spans="1:11" x14ac:dyDescent="0.25">
      <c r="A194" s="30" t="s">
        <v>759</v>
      </c>
      <c r="B194" s="49"/>
      <c r="C194" s="51">
        <v>10000</v>
      </c>
      <c r="D194" s="50"/>
      <c r="E194" s="50"/>
      <c r="F194" s="50"/>
      <c r="G194" s="50"/>
      <c r="H194" s="50"/>
      <c r="I194" s="50"/>
      <c r="J194" s="50"/>
      <c r="K194" s="52">
        <v>10000</v>
      </c>
    </row>
    <row r="195" spans="1:11" x14ac:dyDescent="0.25">
      <c r="A195" s="2" t="s">
        <v>648</v>
      </c>
      <c r="B195" s="31">
        <v>301054.83999999997</v>
      </c>
      <c r="C195" s="31">
        <v>484944.47000000009</v>
      </c>
      <c r="D195" s="31">
        <v>61654.659999999996</v>
      </c>
      <c r="E195" s="32"/>
      <c r="F195" s="31">
        <v>3920</v>
      </c>
      <c r="G195" s="31">
        <v>6392.87</v>
      </c>
      <c r="H195" s="31">
        <v>26968.52</v>
      </c>
      <c r="I195" s="31">
        <v>35978.98000000001</v>
      </c>
      <c r="J195" s="31">
        <v>20840.950000000004</v>
      </c>
      <c r="K195" s="31">
        <v>941755.29</v>
      </c>
    </row>
    <row r="196" spans="1:11" x14ac:dyDescent="0.25">
      <c r="A196" s="30" t="s">
        <v>1122</v>
      </c>
      <c r="B196" s="53">
        <v>259429.84</v>
      </c>
      <c r="C196" s="51">
        <v>398462.22000000009</v>
      </c>
      <c r="D196" s="51">
        <v>1893.92</v>
      </c>
      <c r="E196" s="50"/>
      <c r="F196" s="50"/>
      <c r="G196" s="50"/>
      <c r="H196" s="50"/>
      <c r="I196" s="50"/>
      <c r="J196" s="50"/>
      <c r="K196" s="52">
        <v>659785.9800000001</v>
      </c>
    </row>
    <row r="197" spans="1:11" x14ac:dyDescent="0.25">
      <c r="A197" s="30" t="s">
        <v>1123</v>
      </c>
      <c r="B197" s="53">
        <v>41625</v>
      </c>
      <c r="C197" s="51">
        <v>86482.25</v>
      </c>
      <c r="D197" s="51">
        <v>59760.74</v>
      </c>
      <c r="E197" s="50"/>
      <c r="F197" s="51">
        <v>3920</v>
      </c>
      <c r="G197" s="51">
        <v>6392.87</v>
      </c>
      <c r="H197" s="51">
        <v>26968.52</v>
      </c>
      <c r="I197" s="51">
        <v>35978.98000000001</v>
      </c>
      <c r="J197" s="51">
        <v>20840.950000000004</v>
      </c>
      <c r="K197" s="52">
        <v>281969.31</v>
      </c>
    </row>
    <row r="198" spans="1:11" x14ac:dyDescent="0.25">
      <c r="A198" s="2" t="s">
        <v>649</v>
      </c>
      <c r="B198" s="32"/>
      <c r="C198" s="31">
        <v>19585</v>
      </c>
      <c r="D198" s="31">
        <v>0</v>
      </c>
      <c r="E198" s="32"/>
      <c r="F198" s="32"/>
      <c r="G198" s="32"/>
      <c r="H198" s="32"/>
      <c r="I198" s="32"/>
      <c r="J198" s="32"/>
      <c r="K198" s="31">
        <v>19585</v>
      </c>
    </row>
    <row r="199" spans="1:11" x14ac:dyDescent="0.25">
      <c r="A199" s="30" t="s">
        <v>881</v>
      </c>
      <c r="B199" s="49"/>
      <c r="C199" s="51">
        <v>19585</v>
      </c>
      <c r="D199" s="51">
        <v>0</v>
      </c>
      <c r="E199" s="50"/>
      <c r="F199" s="50"/>
      <c r="G199" s="50"/>
      <c r="H199" s="50"/>
      <c r="I199" s="50"/>
      <c r="J199" s="50"/>
      <c r="K199" s="52">
        <v>19585</v>
      </c>
    </row>
    <row r="200" spans="1:11" x14ac:dyDescent="0.25">
      <c r="A200" s="2" t="s">
        <v>650</v>
      </c>
      <c r="B200" s="31">
        <v>0</v>
      </c>
      <c r="C200" s="31">
        <v>0</v>
      </c>
      <c r="D200" s="31">
        <v>0</v>
      </c>
      <c r="E200" s="31">
        <v>0</v>
      </c>
      <c r="F200" s="31">
        <v>71850</v>
      </c>
      <c r="G200" s="32"/>
      <c r="H200" s="32"/>
      <c r="I200" s="32"/>
      <c r="J200" s="32"/>
      <c r="K200" s="31">
        <v>71850</v>
      </c>
    </row>
    <row r="201" spans="1:11" x14ac:dyDescent="0.25">
      <c r="A201" s="30" t="s">
        <v>1006</v>
      </c>
      <c r="B201" s="53">
        <v>0</v>
      </c>
      <c r="C201" s="51">
        <v>0</v>
      </c>
      <c r="D201" s="51">
        <v>0</v>
      </c>
      <c r="E201" s="51">
        <v>0</v>
      </c>
      <c r="F201" s="51">
        <v>71850</v>
      </c>
      <c r="G201" s="50"/>
      <c r="H201" s="50"/>
      <c r="I201" s="50"/>
      <c r="J201" s="50"/>
      <c r="K201" s="52">
        <v>71850</v>
      </c>
    </row>
    <row r="202" spans="1:11" x14ac:dyDescent="0.25">
      <c r="A202" s="2" t="s">
        <v>651</v>
      </c>
      <c r="B202" s="32"/>
      <c r="C202" s="31">
        <v>1426.87</v>
      </c>
      <c r="D202" s="31">
        <v>97237.520000000019</v>
      </c>
      <c r="E202" s="31">
        <v>9378.3399999999983</v>
      </c>
      <c r="F202" s="31">
        <v>51338.30999999999</v>
      </c>
      <c r="G202" s="32"/>
      <c r="H202" s="32"/>
      <c r="I202" s="32"/>
      <c r="J202" s="32"/>
      <c r="K202" s="31">
        <v>159381.04000000004</v>
      </c>
    </row>
    <row r="203" spans="1:11" x14ac:dyDescent="0.25">
      <c r="A203" s="30" t="s">
        <v>758</v>
      </c>
      <c r="B203" s="49"/>
      <c r="C203" s="51">
        <v>426.65999999999997</v>
      </c>
      <c r="D203" s="51">
        <v>29171.93</v>
      </c>
      <c r="E203" s="51">
        <v>2715.0099999999998</v>
      </c>
      <c r="F203" s="51">
        <v>18167.399999999994</v>
      </c>
      <c r="G203" s="50"/>
      <c r="H203" s="50"/>
      <c r="I203" s="50"/>
      <c r="J203" s="50"/>
      <c r="K203" s="52">
        <v>50480.999999999993</v>
      </c>
    </row>
    <row r="204" spans="1:11" x14ac:dyDescent="0.25">
      <c r="A204" s="30" t="s">
        <v>1104</v>
      </c>
      <c r="B204" s="49"/>
      <c r="C204" s="51">
        <v>1000.2099999999998</v>
      </c>
      <c r="D204" s="51">
        <v>68065.590000000011</v>
      </c>
      <c r="E204" s="51">
        <v>6663.329999999999</v>
      </c>
      <c r="F204" s="51">
        <v>33170.909999999996</v>
      </c>
      <c r="G204" s="50"/>
      <c r="H204" s="50"/>
      <c r="I204" s="50"/>
      <c r="J204" s="50"/>
      <c r="K204" s="52">
        <v>108900.04000000002</v>
      </c>
    </row>
    <row r="205" spans="1:11" x14ac:dyDescent="0.25">
      <c r="A205" s="2" t="s">
        <v>652</v>
      </c>
      <c r="B205" s="31">
        <v>0</v>
      </c>
      <c r="C205" s="31">
        <v>26210.639999999999</v>
      </c>
      <c r="D205" s="31">
        <v>6730.92</v>
      </c>
      <c r="E205" s="32"/>
      <c r="F205" s="32"/>
      <c r="G205" s="32"/>
      <c r="H205" s="32"/>
      <c r="I205" s="32"/>
      <c r="J205" s="32"/>
      <c r="K205" s="31">
        <v>32941.56</v>
      </c>
    </row>
    <row r="206" spans="1:11" x14ac:dyDescent="0.25">
      <c r="A206" s="30" t="s">
        <v>749</v>
      </c>
      <c r="B206" s="53">
        <v>0</v>
      </c>
      <c r="C206" s="51">
        <v>26210.639999999999</v>
      </c>
      <c r="D206" s="51">
        <v>6730.92</v>
      </c>
      <c r="E206" s="50"/>
      <c r="F206" s="50"/>
      <c r="G206" s="50"/>
      <c r="H206" s="50"/>
      <c r="I206" s="50"/>
      <c r="J206" s="50"/>
      <c r="K206" s="52">
        <v>32941.56</v>
      </c>
    </row>
    <row r="207" spans="1:11" x14ac:dyDescent="0.25">
      <c r="A207" s="2" t="s">
        <v>653</v>
      </c>
      <c r="B207" s="32"/>
      <c r="C207" s="31">
        <v>100000</v>
      </c>
      <c r="D207" s="31">
        <v>100000</v>
      </c>
      <c r="E207" s="31">
        <v>100000</v>
      </c>
      <c r="F207" s="31">
        <v>90000</v>
      </c>
      <c r="G207" s="31">
        <v>0</v>
      </c>
      <c r="H207" s="32"/>
      <c r="I207" s="32"/>
      <c r="J207" s="32"/>
      <c r="K207" s="31">
        <v>390000</v>
      </c>
    </row>
    <row r="208" spans="1:11" x14ac:dyDescent="0.25">
      <c r="A208" s="30" t="s">
        <v>749</v>
      </c>
      <c r="B208" s="49"/>
      <c r="C208" s="50"/>
      <c r="D208" s="51">
        <v>100000</v>
      </c>
      <c r="E208" s="51">
        <v>100000</v>
      </c>
      <c r="F208" s="51">
        <v>90000</v>
      </c>
      <c r="G208" s="51">
        <v>0</v>
      </c>
      <c r="H208" s="50"/>
      <c r="I208" s="50"/>
      <c r="J208" s="50"/>
      <c r="K208" s="52">
        <v>290000</v>
      </c>
    </row>
    <row r="209" spans="1:11" x14ac:dyDescent="0.25">
      <c r="A209" s="30" t="s">
        <v>977</v>
      </c>
      <c r="B209" s="49"/>
      <c r="C209" s="51">
        <v>100000</v>
      </c>
      <c r="D209" s="50"/>
      <c r="E209" s="50"/>
      <c r="F209" s="50"/>
      <c r="G209" s="50"/>
      <c r="H209" s="50"/>
      <c r="I209" s="50"/>
      <c r="J209" s="50"/>
      <c r="K209" s="52">
        <v>100000</v>
      </c>
    </row>
    <row r="210" spans="1:11" x14ac:dyDescent="0.25">
      <c r="A210" s="2" t="s">
        <v>654</v>
      </c>
      <c r="B210" s="32"/>
      <c r="C210" s="31">
        <v>1270.5600000000002</v>
      </c>
      <c r="D210" s="32"/>
      <c r="E210" s="32"/>
      <c r="F210" s="32"/>
      <c r="G210" s="32"/>
      <c r="H210" s="32"/>
      <c r="I210" s="32"/>
      <c r="J210" s="32"/>
      <c r="K210" s="31">
        <v>1270.5600000000002</v>
      </c>
    </row>
    <row r="211" spans="1:11" x14ac:dyDescent="0.25">
      <c r="A211" s="30" t="s">
        <v>749</v>
      </c>
      <c r="B211" s="49"/>
      <c r="C211" s="51">
        <v>174.15</v>
      </c>
      <c r="D211" s="50"/>
      <c r="E211" s="50"/>
      <c r="F211" s="50"/>
      <c r="G211" s="50"/>
      <c r="H211" s="50"/>
      <c r="I211" s="50"/>
      <c r="J211" s="50"/>
      <c r="K211" s="52">
        <v>174.15</v>
      </c>
    </row>
    <row r="212" spans="1:11" x14ac:dyDescent="0.25">
      <c r="A212" s="30" t="s">
        <v>781</v>
      </c>
      <c r="B212" s="49"/>
      <c r="C212" s="51">
        <v>1096.4100000000001</v>
      </c>
      <c r="D212" s="50"/>
      <c r="E212" s="50"/>
      <c r="F212" s="50"/>
      <c r="G212" s="50"/>
      <c r="H212" s="50"/>
      <c r="I212" s="50"/>
      <c r="J212" s="50"/>
      <c r="K212" s="52">
        <v>1096.4100000000001</v>
      </c>
    </row>
    <row r="213" spans="1:11" x14ac:dyDescent="0.25">
      <c r="A213" s="2" t="s">
        <v>655</v>
      </c>
      <c r="B213" s="32"/>
      <c r="C213" s="32"/>
      <c r="D213" s="31">
        <v>1600.68</v>
      </c>
      <c r="E213" s="32"/>
      <c r="F213" s="31">
        <v>25000</v>
      </c>
      <c r="G213" s="32"/>
      <c r="H213" s="32"/>
      <c r="I213" s="32"/>
      <c r="J213" s="32"/>
      <c r="K213" s="31">
        <v>26600.68</v>
      </c>
    </row>
    <row r="214" spans="1:11" x14ac:dyDescent="0.25">
      <c r="A214" s="30" t="s">
        <v>749</v>
      </c>
      <c r="B214" s="49"/>
      <c r="C214" s="50"/>
      <c r="D214" s="51">
        <v>1600.68</v>
      </c>
      <c r="E214" s="50"/>
      <c r="F214" s="51">
        <v>25000</v>
      </c>
      <c r="G214" s="50"/>
      <c r="H214" s="50"/>
      <c r="I214" s="50"/>
      <c r="J214" s="50"/>
      <c r="K214" s="52">
        <v>26600.68</v>
      </c>
    </row>
    <row r="215" spans="1:11" x14ac:dyDescent="0.25">
      <c r="A215" s="2" t="s">
        <v>656</v>
      </c>
      <c r="B215" s="31">
        <v>41237.5</v>
      </c>
      <c r="C215" s="31">
        <v>0</v>
      </c>
      <c r="D215" s="31">
        <v>18957.05</v>
      </c>
      <c r="E215" s="32"/>
      <c r="F215" s="32"/>
      <c r="G215" s="32"/>
      <c r="H215" s="32"/>
      <c r="I215" s="32"/>
      <c r="J215" s="31">
        <v>0</v>
      </c>
      <c r="K215" s="31">
        <v>60194.55</v>
      </c>
    </row>
    <row r="216" spans="1:11" x14ac:dyDescent="0.25">
      <c r="A216" s="30" t="s">
        <v>749</v>
      </c>
      <c r="B216" s="53">
        <v>41237.5</v>
      </c>
      <c r="C216" s="51">
        <v>0</v>
      </c>
      <c r="D216" s="51">
        <v>18957.05</v>
      </c>
      <c r="E216" s="50"/>
      <c r="F216" s="50"/>
      <c r="G216" s="50"/>
      <c r="H216" s="50"/>
      <c r="I216" s="50"/>
      <c r="J216" s="51">
        <v>0</v>
      </c>
      <c r="K216" s="52">
        <v>60194.55</v>
      </c>
    </row>
    <row r="217" spans="1:11" x14ac:dyDescent="0.25">
      <c r="A217" s="2" t="s">
        <v>657</v>
      </c>
      <c r="B217" s="32"/>
      <c r="C217" s="31">
        <v>15589</v>
      </c>
      <c r="D217" s="32"/>
      <c r="E217" s="32"/>
      <c r="F217" s="32"/>
      <c r="G217" s="32"/>
      <c r="H217" s="32"/>
      <c r="I217" s="32"/>
      <c r="J217" s="32"/>
      <c r="K217" s="31">
        <v>15589</v>
      </c>
    </row>
    <row r="218" spans="1:11" x14ac:dyDescent="0.25">
      <c r="A218" s="30" t="s">
        <v>759</v>
      </c>
      <c r="B218" s="49"/>
      <c r="C218" s="51">
        <v>15589</v>
      </c>
      <c r="D218" s="50"/>
      <c r="E218" s="50"/>
      <c r="F218" s="50"/>
      <c r="G218" s="50"/>
      <c r="H218" s="50"/>
      <c r="I218" s="50"/>
      <c r="J218" s="50"/>
      <c r="K218" s="52">
        <v>15589</v>
      </c>
    </row>
    <row r="219" spans="1:11" x14ac:dyDescent="0.25">
      <c r="A219" s="2" t="s">
        <v>658</v>
      </c>
      <c r="B219" s="31">
        <v>18338.66</v>
      </c>
      <c r="C219" s="32"/>
      <c r="D219" s="32"/>
      <c r="E219" s="32"/>
      <c r="F219" s="32"/>
      <c r="G219" s="32"/>
      <c r="H219" s="32"/>
      <c r="I219" s="32"/>
      <c r="J219" s="32"/>
      <c r="K219" s="31">
        <v>18338.66</v>
      </c>
    </row>
    <row r="220" spans="1:11" x14ac:dyDescent="0.25">
      <c r="A220" s="30" t="s">
        <v>1006</v>
      </c>
      <c r="B220" s="53">
        <v>18338.66</v>
      </c>
      <c r="C220" s="50"/>
      <c r="D220" s="50"/>
      <c r="E220" s="50"/>
      <c r="F220" s="50"/>
      <c r="G220" s="50"/>
      <c r="H220" s="50"/>
      <c r="I220" s="50"/>
      <c r="J220" s="50"/>
      <c r="K220" s="52">
        <v>18338.66</v>
      </c>
    </row>
    <row r="221" spans="1:11" x14ac:dyDescent="0.25">
      <c r="A221" s="2" t="s">
        <v>659</v>
      </c>
      <c r="B221" s="32"/>
      <c r="C221" s="32"/>
      <c r="D221" s="32"/>
      <c r="E221" s="32"/>
      <c r="F221" s="31">
        <v>25000</v>
      </c>
      <c r="G221" s="32"/>
      <c r="H221" s="32"/>
      <c r="I221" s="32"/>
      <c r="J221" s="32"/>
      <c r="K221" s="31">
        <v>25000</v>
      </c>
    </row>
    <row r="222" spans="1:11" x14ac:dyDescent="0.25">
      <c r="A222" s="30" t="s">
        <v>1006</v>
      </c>
      <c r="B222" s="49"/>
      <c r="C222" s="50"/>
      <c r="D222" s="50"/>
      <c r="E222" s="50"/>
      <c r="F222" s="51">
        <v>25000</v>
      </c>
      <c r="G222" s="50"/>
      <c r="H222" s="50"/>
      <c r="I222" s="50"/>
      <c r="J222" s="50"/>
      <c r="K222" s="52">
        <v>25000</v>
      </c>
    </row>
    <row r="223" spans="1:11" x14ac:dyDescent="0.25">
      <c r="A223" s="2" t="s">
        <v>660</v>
      </c>
      <c r="B223" s="32"/>
      <c r="C223" s="32"/>
      <c r="D223" s="32"/>
      <c r="E223" s="32"/>
      <c r="F223" s="31">
        <v>45000</v>
      </c>
      <c r="G223" s="32"/>
      <c r="H223" s="32"/>
      <c r="I223" s="32"/>
      <c r="J223" s="32"/>
      <c r="K223" s="31">
        <v>45000</v>
      </c>
    </row>
    <row r="224" spans="1:11" x14ac:dyDescent="0.25">
      <c r="A224" s="30" t="s">
        <v>1006</v>
      </c>
      <c r="B224" s="49"/>
      <c r="C224" s="50"/>
      <c r="D224" s="50"/>
      <c r="E224" s="50"/>
      <c r="F224" s="51">
        <v>45000</v>
      </c>
      <c r="G224" s="50"/>
      <c r="H224" s="50"/>
      <c r="I224" s="50"/>
      <c r="J224" s="50"/>
      <c r="K224" s="52">
        <v>45000</v>
      </c>
    </row>
    <row r="225" spans="1:11" x14ac:dyDescent="0.25">
      <c r="A225" s="2" t="s">
        <v>661</v>
      </c>
      <c r="B225" s="31">
        <v>14998.060000000001</v>
      </c>
      <c r="C225" s="31">
        <v>0</v>
      </c>
      <c r="D225" s="32"/>
      <c r="E225" s="31">
        <v>1.94</v>
      </c>
      <c r="F225" s="32"/>
      <c r="G225" s="32"/>
      <c r="H225" s="32"/>
      <c r="I225" s="32"/>
      <c r="J225" s="32"/>
      <c r="K225" s="31">
        <v>15000.000000000002</v>
      </c>
    </row>
    <row r="226" spans="1:11" x14ac:dyDescent="0.25">
      <c r="A226" s="30" t="s">
        <v>749</v>
      </c>
      <c r="B226" s="53">
        <v>14998.060000000001</v>
      </c>
      <c r="C226" s="51">
        <v>0</v>
      </c>
      <c r="D226" s="50"/>
      <c r="E226" s="51">
        <v>1.94</v>
      </c>
      <c r="F226" s="50"/>
      <c r="G226" s="50"/>
      <c r="H226" s="50"/>
      <c r="I226" s="50"/>
      <c r="J226" s="50"/>
      <c r="K226" s="52">
        <v>15000.000000000002</v>
      </c>
    </row>
    <row r="227" spans="1:11" x14ac:dyDescent="0.25">
      <c r="A227" s="2" t="s">
        <v>662</v>
      </c>
      <c r="B227" s="32"/>
      <c r="C227" s="32"/>
      <c r="D227" s="32"/>
      <c r="E227" s="32"/>
      <c r="F227" s="32"/>
      <c r="G227" s="31">
        <v>55000</v>
      </c>
      <c r="H227" s="32"/>
      <c r="I227" s="32"/>
      <c r="J227" s="32"/>
      <c r="K227" s="31">
        <v>55000</v>
      </c>
    </row>
    <row r="228" spans="1:11" x14ac:dyDescent="0.25">
      <c r="A228" s="30" t="s">
        <v>749</v>
      </c>
      <c r="B228" s="49"/>
      <c r="C228" s="50"/>
      <c r="D228" s="50"/>
      <c r="E228" s="50"/>
      <c r="F228" s="50"/>
      <c r="G228" s="51">
        <v>55000</v>
      </c>
      <c r="H228" s="50"/>
      <c r="I228" s="50"/>
      <c r="J228" s="50"/>
      <c r="K228" s="52">
        <v>55000</v>
      </c>
    </row>
    <row r="229" spans="1:11" x14ac:dyDescent="0.25">
      <c r="A229" s="2" t="s">
        <v>663</v>
      </c>
      <c r="B229" s="32"/>
      <c r="C229" s="32"/>
      <c r="D229" s="32"/>
      <c r="E229" s="32"/>
      <c r="F229" s="32"/>
      <c r="G229" s="31">
        <v>3500</v>
      </c>
      <c r="H229" s="31">
        <v>25000</v>
      </c>
      <c r="I229" s="31">
        <v>16500</v>
      </c>
      <c r="J229" s="31">
        <v>10000</v>
      </c>
      <c r="K229" s="31">
        <v>55000</v>
      </c>
    </row>
    <row r="230" spans="1:11" x14ac:dyDescent="0.25">
      <c r="A230" s="30" t="s">
        <v>1124</v>
      </c>
      <c r="B230" s="49"/>
      <c r="C230" s="50"/>
      <c r="D230" s="50"/>
      <c r="E230" s="50"/>
      <c r="F230" s="50"/>
      <c r="G230" s="51">
        <v>3500</v>
      </c>
      <c r="H230" s="51">
        <v>25000</v>
      </c>
      <c r="I230" s="51">
        <v>16500</v>
      </c>
      <c r="J230" s="51">
        <v>10000</v>
      </c>
      <c r="K230" s="52">
        <v>55000</v>
      </c>
    </row>
    <row r="231" spans="1:11" x14ac:dyDescent="0.25">
      <c r="A231" s="2" t="s">
        <v>538</v>
      </c>
      <c r="B231" s="32"/>
      <c r="C231" s="32"/>
      <c r="D231" s="32"/>
      <c r="E231" s="32"/>
      <c r="F231" s="32"/>
      <c r="G231" s="32"/>
      <c r="H231" s="31">
        <v>4434.57</v>
      </c>
      <c r="I231" s="32"/>
      <c r="J231" s="32"/>
      <c r="K231" s="31">
        <v>4434.57</v>
      </c>
    </row>
    <row r="232" spans="1:11" x14ac:dyDescent="0.25">
      <c r="A232" s="30" t="s">
        <v>1049</v>
      </c>
      <c r="B232" s="49"/>
      <c r="C232" s="50"/>
      <c r="D232" s="50"/>
      <c r="E232" s="50"/>
      <c r="F232" s="50"/>
      <c r="G232" s="50"/>
      <c r="H232" s="51">
        <v>4434.57</v>
      </c>
      <c r="I232" s="50"/>
      <c r="J232" s="50"/>
      <c r="K232" s="52">
        <v>4434.57</v>
      </c>
    </row>
    <row r="233" spans="1:11" x14ac:dyDescent="0.25">
      <c r="A233" s="2" t="s">
        <v>664</v>
      </c>
      <c r="B233" s="32"/>
      <c r="C233" s="32"/>
      <c r="D233" s="32"/>
      <c r="E233" s="32"/>
      <c r="F233" s="32"/>
      <c r="G233" s="32"/>
      <c r="H233" s="32"/>
      <c r="I233" s="31">
        <v>9271</v>
      </c>
      <c r="J233" s="32"/>
      <c r="K233" s="31">
        <v>9271</v>
      </c>
    </row>
    <row r="234" spans="1:11" x14ac:dyDescent="0.25">
      <c r="A234" s="30" t="s">
        <v>1122</v>
      </c>
      <c r="B234" s="49"/>
      <c r="C234" s="50"/>
      <c r="D234" s="50"/>
      <c r="E234" s="50"/>
      <c r="F234" s="50"/>
      <c r="G234" s="50"/>
      <c r="H234" s="50"/>
      <c r="I234" s="51">
        <v>9271</v>
      </c>
      <c r="J234" s="50"/>
      <c r="K234" s="52">
        <v>9271</v>
      </c>
    </row>
    <row r="235" spans="1:11" x14ac:dyDescent="0.25">
      <c r="A235" s="2" t="s">
        <v>665</v>
      </c>
      <c r="B235" s="31">
        <v>0</v>
      </c>
      <c r="C235" s="31">
        <v>0</v>
      </c>
      <c r="D235" s="31">
        <v>8308.7000000000007</v>
      </c>
      <c r="E235" s="32"/>
      <c r="F235" s="32"/>
      <c r="G235" s="32"/>
      <c r="H235" s="32"/>
      <c r="I235" s="32"/>
      <c r="J235" s="32"/>
      <c r="K235" s="31">
        <v>8308.7000000000007</v>
      </c>
    </row>
    <row r="236" spans="1:11" x14ac:dyDescent="0.25">
      <c r="A236" s="30" t="s">
        <v>749</v>
      </c>
      <c r="B236" s="53">
        <v>0</v>
      </c>
      <c r="C236" s="51">
        <v>0</v>
      </c>
      <c r="D236" s="51">
        <v>8308.7000000000007</v>
      </c>
      <c r="E236" s="50"/>
      <c r="F236" s="50"/>
      <c r="G236" s="50"/>
      <c r="H236" s="50"/>
      <c r="I236" s="50"/>
      <c r="J236" s="50"/>
      <c r="K236" s="52">
        <v>8308.7000000000007</v>
      </c>
    </row>
    <row r="237" spans="1:11" x14ac:dyDescent="0.25">
      <c r="A237" s="2" t="s">
        <v>666</v>
      </c>
      <c r="B237" s="32"/>
      <c r="C237" s="32"/>
      <c r="D237" s="31">
        <v>557.97</v>
      </c>
      <c r="E237" s="31">
        <v>34442.030000000006</v>
      </c>
      <c r="F237" s="32"/>
      <c r="G237" s="32"/>
      <c r="H237" s="32"/>
      <c r="I237" s="32"/>
      <c r="J237" s="32"/>
      <c r="K237" s="31">
        <v>35000.000000000007</v>
      </c>
    </row>
    <row r="238" spans="1:11" x14ac:dyDescent="0.25">
      <c r="A238" s="30" t="s">
        <v>749</v>
      </c>
      <c r="B238" s="49"/>
      <c r="C238" s="50"/>
      <c r="D238" s="51">
        <v>557.97</v>
      </c>
      <c r="E238" s="51">
        <v>34442.030000000006</v>
      </c>
      <c r="F238" s="50"/>
      <c r="G238" s="50"/>
      <c r="H238" s="50"/>
      <c r="I238" s="50"/>
      <c r="J238" s="50"/>
      <c r="K238" s="52">
        <v>35000.000000000007</v>
      </c>
    </row>
    <row r="239" spans="1:11" x14ac:dyDescent="0.25">
      <c r="A239" s="2" t="s">
        <v>667</v>
      </c>
      <c r="B239" s="31">
        <v>86754.25</v>
      </c>
      <c r="C239" s="31">
        <v>8227.7900000000009</v>
      </c>
      <c r="D239" s="32"/>
      <c r="E239" s="32"/>
      <c r="F239" s="32"/>
      <c r="G239" s="32"/>
      <c r="H239" s="32"/>
      <c r="I239" s="32"/>
      <c r="J239" s="32"/>
      <c r="K239" s="31">
        <v>94982.040000000008</v>
      </c>
    </row>
    <row r="240" spans="1:11" x14ac:dyDescent="0.25">
      <c r="A240" s="30" t="s">
        <v>1125</v>
      </c>
      <c r="B240" s="53">
        <v>86754.25</v>
      </c>
      <c r="C240" s="51">
        <v>8227.7900000000009</v>
      </c>
      <c r="D240" s="50"/>
      <c r="E240" s="50"/>
      <c r="F240" s="50"/>
      <c r="G240" s="50"/>
      <c r="H240" s="50"/>
      <c r="I240" s="50"/>
      <c r="J240" s="50"/>
      <c r="K240" s="52">
        <v>94982.040000000008</v>
      </c>
    </row>
    <row r="241" spans="1:11" x14ac:dyDescent="0.25">
      <c r="A241" s="2" t="s">
        <v>668</v>
      </c>
      <c r="B241" s="31">
        <v>0</v>
      </c>
      <c r="C241" s="31">
        <v>44860.5</v>
      </c>
      <c r="D241" s="31">
        <v>5139.5</v>
      </c>
      <c r="E241" s="32"/>
      <c r="F241" s="32"/>
      <c r="G241" s="32"/>
      <c r="H241" s="32"/>
      <c r="I241" s="32"/>
      <c r="J241" s="32"/>
      <c r="K241" s="31">
        <v>50000</v>
      </c>
    </row>
    <row r="242" spans="1:11" x14ac:dyDescent="0.25">
      <c r="A242" s="30" t="s">
        <v>923</v>
      </c>
      <c r="B242" s="53">
        <v>0</v>
      </c>
      <c r="C242" s="51">
        <v>44860.5</v>
      </c>
      <c r="D242" s="51">
        <v>5139.5</v>
      </c>
      <c r="E242" s="50"/>
      <c r="F242" s="50"/>
      <c r="G242" s="50"/>
      <c r="H242" s="50"/>
      <c r="I242" s="50"/>
      <c r="J242" s="50"/>
      <c r="K242" s="52">
        <v>50000</v>
      </c>
    </row>
    <row r="243" spans="1:11" x14ac:dyDescent="0.25">
      <c r="A243" s="2" t="s">
        <v>669</v>
      </c>
      <c r="B243" s="31">
        <v>24678.9</v>
      </c>
      <c r="C243" s="31">
        <v>5492.76</v>
      </c>
      <c r="D243" s="31">
        <v>4809.58</v>
      </c>
      <c r="E243" s="32"/>
      <c r="F243" s="32"/>
      <c r="G243" s="31">
        <v>7000</v>
      </c>
      <c r="H243" s="32"/>
      <c r="I243" s="32"/>
      <c r="J243" s="32"/>
      <c r="K243" s="31">
        <v>41981.240000000005</v>
      </c>
    </row>
    <row r="244" spans="1:11" x14ac:dyDescent="0.25">
      <c r="A244" s="30" t="s">
        <v>749</v>
      </c>
      <c r="B244" s="49"/>
      <c r="C244" s="50"/>
      <c r="D244" s="50"/>
      <c r="E244" s="50"/>
      <c r="F244" s="50"/>
      <c r="G244" s="51">
        <v>7000</v>
      </c>
      <c r="H244" s="50"/>
      <c r="I244" s="50"/>
      <c r="J244" s="50"/>
      <c r="K244" s="52">
        <v>7000</v>
      </c>
    </row>
    <row r="245" spans="1:11" x14ac:dyDescent="0.25">
      <c r="A245" s="30" t="s">
        <v>1006</v>
      </c>
      <c r="B245" s="53">
        <v>24678.9</v>
      </c>
      <c r="C245" s="51">
        <v>5492.76</v>
      </c>
      <c r="D245" s="51">
        <v>4809.58</v>
      </c>
      <c r="E245" s="50"/>
      <c r="F245" s="50"/>
      <c r="G245" s="50"/>
      <c r="H245" s="50"/>
      <c r="I245" s="50"/>
      <c r="J245" s="50"/>
      <c r="K245" s="52">
        <v>34981.240000000005</v>
      </c>
    </row>
    <row r="246" spans="1:11" x14ac:dyDescent="0.25">
      <c r="A246" s="2" t="s">
        <v>670</v>
      </c>
      <c r="B246" s="31">
        <v>820</v>
      </c>
      <c r="C246" s="31">
        <v>0</v>
      </c>
      <c r="D246" s="31">
        <v>0</v>
      </c>
      <c r="E246" s="31">
        <v>0</v>
      </c>
      <c r="F246" s="31">
        <v>0</v>
      </c>
      <c r="G246" s="31">
        <v>0</v>
      </c>
      <c r="H246" s="32"/>
      <c r="I246" s="32"/>
      <c r="J246" s="32"/>
      <c r="K246" s="31">
        <v>820</v>
      </c>
    </row>
    <row r="247" spans="1:11" x14ac:dyDescent="0.25">
      <c r="A247" s="30" t="s">
        <v>1006</v>
      </c>
      <c r="B247" s="53">
        <v>820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0"/>
      <c r="I247" s="50"/>
      <c r="J247" s="50"/>
      <c r="K247" s="52">
        <v>820</v>
      </c>
    </row>
    <row r="248" spans="1:11" x14ac:dyDescent="0.25">
      <c r="A248" s="2" t="s">
        <v>671</v>
      </c>
      <c r="B248" s="31">
        <v>49275</v>
      </c>
      <c r="C248" s="31">
        <v>4550</v>
      </c>
      <c r="D248" s="31">
        <v>0</v>
      </c>
      <c r="E248" s="31">
        <v>0</v>
      </c>
      <c r="F248" s="31">
        <v>0</v>
      </c>
      <c r="G248" s="31">
        <v>0</v>
      </c>
      <c r="H248" s="32"/>
      <c r="I248" s="32"/>
      <c r="J248" s="32"/>
      <c r="K248" s="31">
        <v>53825</v>
      </c>
    </row>
    <row r="249" spans="1:11" x14ac:dyDescent="0.25">
      <c r="A249" s="30" t="s">
        <v>1006</v>
      </c>
      <c r="B249" s="53">
        <v>49275</v>
      </c>
      <c r="C249" s="51">
        <v>4550</v>
      </c>
      <c r="D249" s="51">
        <v>0</v>
      </c>
      <c r="E249" s="51">
        <v>0</v>
      </c>
      <c r="F249" s="51">
        <v>0</v>
      </c>
      <c r="G249" s="51">
        <v>0</v>
      </c>
      <c r="H249" s="50"/>
      <c r="I249" s="50"/>
      <c r="J249" s="50"/>
      <c r="K249" s="52">
        <v>53825</v>
      </c>
    </row>
    <row r="250" spans="1:11" x14ac:dyDescent="0.25">
      <c r="A250" s="2" t="s">
        <v>672</v>
      </c>
      <c r="B250" s="31">
        <v>83245.849999999991</v>
      </c>
      <c r="C250" s="31">
        <v>0</v>
      </c>
      <c r="D250" s="31">
        <v>73020.690000000061</v>
      </c>
      <c r="E250" s="31">
        <v>18964.019999999997</v>
      </c>
      <c r="F250" s="31">
        <v>0</v>
      </c>
      <c r="G250" s="31">
        <v>0</v>
      </c>
      <c r="H250" s="31">
        <v>0</v>
      </c>
      <c r="I250" s="32"/>
      <c r="J250" s="32"/>
      <c r="K250" s="31">
        <v>175230.56000000006</v>
      </c>
    </row>
    <row r="251" spans="1:11" x14ac:dyDescent="0.25">
      <c r="A251" s="30" t="s">
        <v>1006</v>
      </c>
      <c r="B251" s="53">
        <v>83245.849999999991</v>
      </c>
      <c r="C251" s="51">
        <v>0</v>
      </c>
      <c r="D251" s="51">
        <v>73020.690000000061</v>
      </c>
      <c r="E251" s="51">
        <v>18964.019999999997</v>
      </c>
      <c r="F251" s="51">
        <v>0</v>
      </c>
      <c r="G251" s="51">
        <v>0</v>
      </c>
      <c r="H251" s="51">
        <v>0</v>
      </c>
      <c r="I251" s="50"/>
      <c r="J251" s="50"/>
      <c r="K251" s="52">
        <v>175230.56000000006</v>
      </c>
    </row>
    <row r="252" spans="1:11" x14ac:dyDescent="0.25">
      <c r="A252" s="2" t="s">
        <v>673</v>
      </c>
      <c r="B252" s="31">
        <v>9779.2899999999972</v>
      </c>
      <c r="C252" s="31">
        <v>4063.2000000000012</v>
      </c>
      <c r="D252" s="32"/>
      <c r="E252" s="32"/>
      <c r="F252" s="32"/>
      <c r="G252" s="32"/>
      <c r="H252" s="32"/>
      <c r="I252" s="31">
        <v>-9275.11</v>
      </c>
      <c r="J252" s="32"/>
      <c r="K252" s="31">
        <v>4567.3799999999974</v>
      </c>
    </row>
    <row r="253" spans="1:11" x14ac:dyDescent="0.25">
      <c r="A253" s="30" t="s">
        <v>1126</v>
      </c>
      <c r="B253" s="53">
        <v>9779.2899999999972</v>
      </c>
      <c r="C253" s="51">
        <v>4063.2000000000012</v>
      </c>
      <c r="D253" s="50"/>
      <c r="E253" s="50"/>
      <c r="F253" s="50"/>
      <c r="G253" s="50"/>
      <c r="H253" s="50"/>
      <c r="I253" s="51">
        <v>-9275.11</v>
      </c>
      <c r="J253" s="50"/>
      <c r="K253" s="52">
        <v>4567.3799999999974</v>
      </c>
    </row>
    <row r="254" spans="1:11" x14ac:dyDescent="0.25">
      <c r="A254" s="2" t="s">
        <v>674</v>
      </c>
      <c r="B254" s="31">
        <v>7151.6099999999988</v>
      </c>
      <c r="C254" s="31">
        <v>5442.6500000000015</v>
      </c>
      <c r="D254" s="32"/>
      <c r="E254" s="31">
        <v>-4014.8999999999996</v>
      </c>
      <c r="F254" s="31">
        <v>12230.080000000002</v>
      </c>
      <c r="G254" s="31">
        <v>10928.609999999997</v>
      </c>
      <c r="H254" s="31">
        <v>19273.760000000002</v>
      </c>
      <c r="I254" s="31">
        <v>42847.189999999995</v>
      </c>
      <c r="J254" s="31">
        <v>585.80999999999995</v>
      </c>
      <c r="K254" s="31">
        <v>94444.809999999983</v>
      </c>
    </row>
    <row r="255" spans="1:11" x14ac:dyDescent="0.25">
      <c r="A255" s="30" t="s">
        <v>1127</v>
      </c>
      <c r="B255" s="49"/>
      <c r="C255" s="50"/>
      <c r="D255" s="50"/>
      <c r="E255" s="50"/>
      <c r="F255" s="51">
        <v>2140.1799999999998</v>
      </c>
      <c r="G255" s="50"/>
      <c r="H255" s="50"/>
      <c r="I255" s="50"/>
      <c r="J255" s="50"/>
      <c r="K255" s="52">
        <v>2140.1799999999998</v>
      </c>
    </row>
    <row r="256" spans="1:11" x14ac:dyDescent="0.25">
      <c r="A256" s="30" t="s">
        <v>1048</v>
      </c>
      <c r="B256" s="49"/>
      <c r="C256" s="50"/>
      <c r="D256" s="50"/>
      <c r="E256" s="50"/>
      <c r="F256" s="50"/>
      <c r="G256" s="50"/>
      <c r="H256" s="51">
        <v>0</v>
      </c>
      <c r="I256" s="51">
        <v>17138.89</v>
      </c>
      <c r="J256" s="51">
        <v>234.11</v>
      </c>
      <c r="K256" s="52">
        <v>17373</v>
      </c>
    </row>
    <row r="257" spans="1:11" x14ac:dyDescent="0.25">
      <c r="A257" s="30" t="s">
        <v>1006</v>
      </c>
      <c r="B257" s="53">
        <v>7151.6099999999988</v>
      </c>
      <c r="C257" s="51">
        <v>5442.6500000000015</v>
      </c>
      <c r="D257" s="50"/>
      <c r="E257" s="51">
        <v>-6571.5599999999995</v>
      </c>
      <c r="F257" s="50"/>
      <c r="G257" s="50"/>
      <c r="H257" s="50"/>
      <c r="I257" s="50"/>
      <c r="J257" s="50"/>
      <c r="K257" s="52">
        <v>6022.7000000000007</v>
      </c>
    </row>
    <row r="258" spans="1:11" x14ac:dyDescent="0.25">
      <c r="A258" s="30" t="s">
        <v>1128</v>
      </c>
      <c r="B258" s="49"/>
      <c r="C258" s="50"/>
      <c r="D258" s="50"/>
      <c r="E258" s="51">
        <v>2556.66</v>
      </c>
      <c r="F258" s="51">
        <v>10089.900000000001</v>
      </c>
      <c r="G258" s="51">
        <v>10928.609999999997</v>
      </c>
      <c r="H258" s="51">
        <v>19273.760000000002</v>
      </c>
      <c r="I258" s="51">
        <v>25708.299999999996</v>
      </c>
      <c r="J258" s="51">
        <v>351.69999999999993</v>
      </c>
      <c r="K258" s="52">
        <v>68908.930000000008</v>
      </c>
    </row>
    <row r="259" spans="1:11" x14ac:dyDescent="0.25">
      <c r="A259" s="2" t="s">
        <v>675</v>
      </c>
      <c r="B259" s="31">
        <v>0</v>
      </c>
      <c r="C259" s="31">
        <v>120208.62</v>
      </c>
      <c r="D259" s="31">
        <v>0</v>
      </c>
      <c r="E259" s="32"/>
      <c r="F259" s="31">
        <v>4791.38</v>
      </c>
      <c r="G259" s="32"/>
      <c r="H259" s="32"/>
      <c r="I259" s="32"/>
      <c r="J259" s="32"/>
      <c r="K259" s="31">
        <v>125000</v>
      </c>
    </row>
    <row r="260" spans="1:11" x14ac:dyDescent="0.25">
      <c r="A260" s="30" t="s">
        <v>1049</v>
      </c>
      <c r="B260" s="53">
        <v>0</v>
      </c>
      <c r="C260" s="51">
        <v>120208.62</v>
      </c>
      <c r="D260" s="51">
        <v>0</v>
      </c>
      <c r="E260" s="50"/>
      <c r="F260" s="51">
        <v>4791.38</v>
      </c>
      <c r="G260" s="50"/>
      <c r="H260" s="50"/>
      <c r="I260" s="50"/>
      <c r="J260" s="50"/>
      <c r="K260" s="52">
        <v>125000</v>
      </c>
    </row>
    <row r="261" spans="1:11" x14ac:dyDescent="0.25">
      <c r="A261" s="2" t="s">
        <v>442</v>
      </c>
      <c r="B261" s="31">
        <v>508.16</v>
      </c>
      <c r="C261" s="31">
        <v>799491.84</v>
      </c>
      <c r="D261" s="31">
        <v>0</v>
      </c>
      <c r="E261" s="32"/>
      <c r="F261" s="32"/>
      <c r="G261" s="32"/>
      <c r="H261" s="32"/>
      <c r="I261" s="32"/>
      <c r="J261" s="32"/>
      <c r="K261" s="31">
        <v>800000</v>
      </c>
    </row>
    <row r="262" spans="1:11" x14ac:dyDescent="0.25">
      <c r="A262" s="30" t="s">
        <v>1129</v>
      </c>
      <c r="B262" s="53">
        <v>508.16</v>
      </c>
      <c r="C262" s="51">
        <v>799491.84</v>
      </c>
      <c r="D262" s="51">
        <v>0</v>
      </c>
      <c r="E262" s="50"/>
      <c r="F262" s="50"/>
      <c r="G262" s="50"/>
      <c r="H262" s="50"/>
      <c r="I262" s="50"/>
      <c r="J262" s="50"/>
      <c r="K262" s="52">
        <v>800000</v>
      </c>
    </row>
    <row r="263" spans="1:11" x14ac:dyDescent="0.25">
      <c r="A263" s="2" t="s">
        <v>676</v>
      </c>
      <c r="B263" s="31">
        <v>75000</v>
      </c>
      <c r="C263" s="32"/>
      <c r="D263" s="32"/>
      <c r="E263" s="32"/>
      <c r="F263" s="32"/>
      <c r="G263" s="32"/>
      <c r="H263" s="32"/>
      <c r="I263" s="32"/>
      <c r="J263" s="32"/>
      <c r="K263" s="31">
        <v>75000</v>
      </c>
    </row>
    <row r="264" spans="1:11" x14ac:dyDescent="0.25">
      <c r="A264" s="30" t="s">
        <v>1130</v>
      </c>
      <c r="B264" s="53">
        <v>75000</v>
      </c>
      <c r="C264" s="50"/>
      <c r="D264" s="50"/>
      <c r="E264" s="50"/>
      <c r="F264" s="50"/>
      <c r="G264" s="50"/>
      <c r="H264" s="50"/>
      <c r="I264" s="50"/>
      <c r="J264" s="50"/>
      <c r="K264" s="52">
        <v>75000</v>
      </c>
    </row>
    <row r="265" spans="1:11" x14ac:dyDescent="0.25">
      <c r="A265" s="2" t="s">
        <v>677</v>
      </c>
      <c r="B265" s="31">
        <v>3716.06</v>
      </c>
      <c r="C265" s="31">
        <v>17979.18</v>
      </c>
      <c r="D265" s="31">
        <v>5918.94</v>
      </c>
      <c r="E265" s="31">
        <v>4056.73</v>
      </c>
      <c r="F265" s="32"/>
      <c r="G265" s="32"/>
      <c r="H265" s="32"/>
      <c r="I265" s="32"/>
      <c r="J265" s="32"/>
      <c r="K265" s="31">
        <v>31670.91</v>
      </c>
    </row>
    <row r="266" spans="1:11" x14ac:dyDescent="0.25">
      <c r="A266" s="30" t="s">
        <v>1006</v>
      </c>
      <c r="B266" s="53">
        <v>3716.06</v>
      </c>
      <c r="C266" s="51">
        <v>17979.18</v>
      </c>
      <c r="D266" s="51">
        <v>5918.94</v>
      </c>
      <c r="E266" s="51">
        <v>4056.73</v>
      </c>
      <c r="F266" s="50"/>
      <c r="G266" s="50"/>
      <c r="H266" s="50"/>
      <c r="I266" s="50"/>
      <c r="J266" s="50"/>
      <c r="K266" s="52">
        <v>31670.91</v>
      </c>
    </row>
    <row r="267" spans="1:11" x14ac:dyDescent="0.25">
      <c r="A267" s="2" t="s">
        <v>678</v>
      </c>
      <c r="B267" s="32"/>
      <c r="C267" s="31">
        <v>66610</v>
      </c>
      <c r="D267" s="31">
        <v>0</v>
      </c>
      <c r="E267" s="32"/>
      <c r="F267" s="32"/>
      <c r="G267" s="32"/>
      <c r="H267" s="32"/>
      <c r="I267" s="32"/>
      <c r="J267" s="32"/>
      <c r="K267" s="31">
        <v>66610</v>
      </c>
    </row>
    <row r="268" spans="1:11" x14ac:dyDescent="0.25">
      <c r="A268" s="30" t="s">
        <v>1006</v>
      </c>
      <c r="B268" s="49"/>
      <c r="C268" s="51">
        <v>66610</v>
      </c>
      <c r="D268" s="51">
        <v>0</v>
      </c>
      <c r="E268" s="50"/>
      <c r="F268" s="50"/>
      <c r="G268" s="50"/>
      <c r="H268" s="50"/>
      <c r="I268" s="50"/>
      <c r="J268" s="50"/>
      <c r="K268" s="52">
        <v>66610</v>
      </c>
    </row>
    <row r="269" spans="1:11" x14ac:dyDescent="0.25">
      <c r="A269" s="2" t="s">
        <v>679</v>
      </c>
      <c r="B269" s="32"/>
      <c r="C269" s="31">
        <v>141602.10999999999</v>
      </c>
      <c r="D269" s="31">
        <v>140903</v>
      </c>
      <c r="E269" s="31">
        <v>6794.89</v>
      </c>
      <c r="F269" s="32"/>
      <c r="G269" s="32"/>
      <c r="H269" s="32"/>
      <c r="I269" s="32"/>
      <c r="J269" s="32"/>
      <c r="K269" s="31">
        <v>289300</v>
      </c>
    </row>
    <row r="270" spans="1:11" x14ac:dyDescent="0.25">
      <c r="A270" s="30" t="s">
        <v>749</v>
      </c>
      <c r="B270" s="49"/>
      <c r="C270" s="50"/>
      <c r="D270" s="51">
        <v>33205.11</v>
      </c>
      <c r="E270" s="51">
        <v>6794.89</v>
      </c>
      <c r="F270" s="50"/>
      <c r="G270" s="50"/>
      <c r="H270" s="50"/>
      <c r="I270" s="50"/>
      <c r="J270" s="50"/>
      <c r="K270" s="52">
        <v>40000</v>
      </c>
    </row>
    <row r="271" spans="1:11" x14ac:dyDescent="0.25">
      <c r="A271" s="30" t="s">
        <v>1131</v>
      </c>
      <c r="B271" s="49"/>
      <c r="C271" s="51">
        <v>141602.10999999999</v>
      </c>
      <c r="D271" s="51">
        <v>107697.89</v>
      </c>
      <c r="E271" s="50"/>
      <c r="F271" s="50"/>
      <c r="G271" s="50"/>
      <c r="H271" s="50"/>
      <c r="I271" s="50"/>
      <c r="J271" s="50"/>
      <c r="K271" s="52">
        <v>249300</v>
      </c>
    </row>
    <row r="272" spans="1:11" x14ac:dyDescent="0.25">
      <c r="A272" s="2" t="s">
        <v>680</v>
      </c>
      <c r="B272" s="32"/>
      <c r="C272" s="31">
        <v>18317.209999999995</v>
      </c>
      <c r="D272" s="31">
        <v>125556.27999999998</v>
      </c>
      <c r="E272" s="31">
        <v>127769.46999999999</v>
      </c>
      <c r="F272" s="31">
        <v>39267.040000000008</v>
      </c>
      <c r="G272" s="31">
        <v>0</v>
      </c>
      <c r="H272" s="32"/>
      <c r="I272" s="32"/>
      <c r="J272" s="32"/>
      <c r="K272" s="31">
        <v>310910</v>
      </c>
    </row>
    <row r="273" spans="1:11" x14ac:dyDescent="0.25">
      <c r="A273" s="30" t="s">
        <v>1132</v>
      </c>
      <c r="B273" s="49"/>
      <c r="C273" s="51">
        <v>18317.209999999995</v>
      </c>
      <c r="D273" s="51">
        <v>125556.27999999998</v>
      </c>
      <c r="E273" s="51">
        <v>127769.46999999999</v>
      </c>
      <c r="F273" s="51">
        <v>39267.040000000008</v>
      </c>
      <c r="G273" s="51">
        <v>0</v>
      </c>
      <c r="H273" s="50"/>
      <c r="I273" s="50"/>
      <c r="J273" s="50"/>
      <c r="K273" s="52">
        <v>310910</v>
      </c>
    </row>
    <row r="274" spans="1:11" x14ac:dyDescent="0.25">
      <c r="A274" s="2" t="s">
        <v>681</v>
      </c>
      <c r="B274" s="32"/>
      <c r="C274" s="32"/>
      <c r="D274" s="32"/>
      <c r="E274" s="31">
        <v>1801.7600000000002</v>
      </c>
      <c r="F274" s="31">
        <v>0</v>
      </c>
      <c r="G274" s="31">
        <v>0</v>
      </c>
      <c r="H274" s="31">
        <v>6000</v>
      </c>
      <c r="I274" s="31">
        <v>0</v>
      </c>
      <c r="J274" s="31">
        <v>0</v>
      </c>
      <c r="K274" s="31">
        <v>7801.76</v>
      </c>
    </row>
    <row r="275" spans="1:11" x14ac:dyDescent="0.25">
      <c r="A275" s="30" t="s">
        <v>1006</v>
      </c>
      <c r="B275" s="49"/>
      <c r="C275" s="50"/>
      <c r="D275" s="50"/>
      <c r="E275" s="51">
        <v>1801.7600000000002</v>
      </c>
      <c r="F275" s="51">
        <v>0</v>
      </c>
      <c r="G275" s="51">
        <v>0</v>
      </c>
      <c r="H275" s="51">
        <v>6000</v>
      </c>
      <c r="I275" s="51">
        <v>0</v>
      </c>
      <c r="J275" s="51">
        <v>0</v>
      </c>
      <c r="K275" s="52">
        <v>7801.76</v>
      </c>
    </row>
    <row r="276" spans="1:11" x14ac:dyDescent="0.25">
      <c r="A276" s="2" t="s">
        <v>682</v>
      </c>
      <c r="B276" s="32"/>
      <c r="C276" s="32"/>
      <c r="D276" s="31">
        <v>3175.6399999999994</v>
      </c>
      <c r="E276" s="31">
        <v>5951.3599999999988</v>
      </c>
      <c r="F276" s="32"/>
      <c r="G276" s="32"/>
      <c r="H276" s="32"/>
      <c r="I276" s="32"/>
      <c r="J276" s="32"/>
      <c r="K276" s="31">
        <v>9126.9999999999982</v>
      </c>
    </row>
    <row r="277" spans="1:11" x14ac:dyDescent="0.25">
      <c r="A277" s="30" t="s">
        <v>1128</v>
      </c>
      <c r="B277" s="49"/>
      <c r="C277" s="50"/>
      <c r="D277" s="51">
        <v>3175.6399999999994</v>
      </c>
      <c r="E277" s="51">
        <v>5951.3599999999988</v>
      </c>
      <c r="F277" s="50"/>
      <c r="G277" s="50"/>
      <c r="H277" s="50"/>
      <c r="I277" s="50"/>
      <c r="J277" s="50"/>
      <c r="K277" s="52">
        <v>9126.9999999999982</v>
      </c>
    </row>
    <row r="278" spans="1:11" x14ac:dyDescent="0.25">
      <c r="A278" s="2" t="s">
        <v>683</v>
      </c>
      <c r="B278" s="32"/>
      <c r="C278" s="32"/>
      <c r="D278" s="32"/>
      <c r="E278" s="31">
        <v>90369.129999999961</v>
      </c>
      <c r="F278" s="31">
        <v>150686.27000000014</v>
      </c>
      <c r="G278" s="31">
        <v>37379.410000000011</v>
      </c>
      <c r="H278" s="31">
        <v>22923.53</v>
      </c>
      <c r="I278" s="32"/>
      <c r="J278" s="32"/>
      <c r="K278" s="31">
        <v>301358.34000000008</v>
      </c>
    </row>
    <row r="279" spans="1:11" x14ac:dyDescent="0.25">
      <c r="A279" s="30" t="s">
        <v>1133</v>
      </c>
      <c r="B279" s="49"/>
      <c r="C279" s="50"/>
      <c r="D279" s="50"/>
      <c r="E279" s="51">
        <v>90369.129999999961</v>
      </c>
      <c r="F279" s="51">
        <v>150686.27000000014</v>
      </c>
      <c r="G279" s="51">
        <v>37379.410000000011</v>
      </c>
      <c r="H279" s="51">
        <v>22923.53</v>
      </c>
      <c r="I279" s="50"/>
      <c r="J279" s="50"/>
      <c r="K279" s="52">
        <v>301358.34000000008</v>
      </c>
    </row>
    <row r="280" spans="1:11" x14ac:dyDescent="0.25">
      <c r="A280" s="2" t="s">
        <v>684</v>
      </c>
      <c r="B280" s="32"/>
      <c r="C280" s="32"/>
      <c r="D280" s="32"/>
      <c r="E280" s="31">
        <v>12789.08</v>
      </c>
      <c r="F280" s="31">
        <v>177624.33</v>
      </c>
      <c r="G280" s="31">
        <v>59586.590000000004</v>
      </c>
      <c r="H280" s="32"/>
      <c r="I280" s="32"/>
      <c r="J280" s="32"/>
      <c r="K280" s="31">
        <v>249999.99999999997</v>
      </c>
    </row>
    <row r="281" spans="1:11" x14ac:dyDescent="0.25">
      <c r="A281" s="30" t="s">
        <v>777</v>
      </c>
      <c r="B281" s="49"/>
      <c r="C281" s="50"/>
      <c r="D281" s="50"/>
      <c r="E281" s="51">
        <v>12789.08</v>
      </c>
      <c r="F281" s="51">
        <v>177624.33</v>
      </c>
      <c r="G281" s="51">
        <v>59586.590000000004</v>
      </c>
      <c r="H281" s="50"/>
      <c r="I281" s="50"/>
      <c r="J281" s="50"/>
      <c r="K281" s="52">
        <v>249999.99999999997</v>
      </c>
    </row>
    <row r="282" spans="1:11" x14ac:dyDescent="0.25">
      <c r="A282" s="2" t="s">
        <v>685</v>
      </c>
      <c r="B282" s="32"/>
      <c r="C282" s="32"/>
      <c r="D282" s="32"/>
      <c r="E282" s="31">
        <v>25000</v>
      </c>
      <c r="F282" s="31">
        <v>25000</v>
      </c>
      <c r="G282" s="31">
        <v>69961.790000000008</v>
      </c>
      <c r="H282" s="31">
        <v>66597.5</v>
      </c>
      <c r="I282" s="31">
        <v>33379.800000000003</v>
      </c>
      <c r="J282" s="31">
        <v>38.21</v>
      </c>
      <c r="K282" s="31">
        <v>219977.30000000002</v>
      </c>
    </row>
    <row r="283" spans="1:11" x14ac:dyDescent="0.25">
      <c r="A283" s="30" t="s">
        <v>749</v>
      </c>
      <c r="B283" s="49"/>
      <c r="C283" s="50"/>
      <c r="D283" s="50"/>
      <c r="E283" s="51">
        <v>25000</v>
      </c>
      <c r="F283" s="51">
        <v>25000</v>
      </c>
      <c r="G283" s="51">
        <v>69961.790000000008</v>
      </c>
      <c r="H283" s="51">
        <v>66597.5</v>
      </c>
      <c r="I283" s="51">
        <v>33379.800000000003</v>
      </c>
      <c r="J283" s="51">
        <v>38.21</v>
      </c>
      <c r="K283" s="52">
        <v>219977.30000000002</v>
      </c>
    </row>
    <row r="284" spans="1:11" x14ac:dyDescent="0.25">
      <c r="A284" s="2" t="s">
        <v>686</v>
      </c>
      <c r="B284" s="32"/>
      <c r="C284" s="32"/>
      <c r="D284" s="32"/>
      <c r="E284" s="32"/>
      <c r="F284" s="31">
        <v>257.12</v>
      </c>
      <c r="G284" s="31">
        <v>63251.83</v>
      </c>
      <c r="H284" s="31">
        <v>11491.05</v>
      </c>
      <c r="I284" s="32"/>
      <c r="J284" s="32"/>
      <c r="K284" s="31">
        <v>75000</v>
      </c>
    </row>
    <row r="285" spans="1:11" x14ac:dyDescent="0.25">
      <c r="A285" s="30" t="s">
        <v>1092</v>
      </c>
      <c r="B285" s="49"/>
      <c r="C285" s="50"/>
      <c r="D285" s="50"/>
      <c r="E285" s="50"/>
      <c r="F285" s="51">
        <v>257.12</v>
      </c>
      <c r="G285" s="51">
        <v>63251.83</v>
      </c>
      <c r="H285" s="51">
        <v>11491.05</v>
      </c>
      <c r="I285" s="50"/>
      <c r="J285" s="50"/>
      <c r="K285" s="52">
        <v>75000</v>
      </c>
    </row>
    <row r="286" spans="1:11" x14ac:dyDescent="0.25">
      <c r="A286" s="2" t="s">
        <v>687</v>
      </c>
      <c r="B286" s="32"/>
      <c r="C286" s="32"/>
      <c r="D286" s="32"/>
      <c r="E286" s="32"/>
      <c r="F286" s="31">
        <v>4502.4699999999993</v>
      </c>
      <c r="G286" s="32"/>
      <c r="H286" s="32"/>
      <c r="I286" s="32"/>
      <c r="J286" s="32"/>
      <c r="K286" s="31">
        <v>4502.4699999999993</v>
      </c>
    </row>
    <row r="287" spans="1:11" x14ac:dyDescent="0.25">
      <c r="A287" s="30" t="s">
        <v>1134</v>
      </c>
      <c r="B287" s="49"/>
      <c r="C287" s="50"/>
      <c r="D287" s="50"/>
      <c r="E287" s="50"/>
      <c r="F287" s="51">
        <v>4502.4699999999993</v>
      </c>
      <c r="G287" s="50"/>
      <c r="H287" s="50"/>
      <c r="I287" s="50"/>
      <c r="J287" s="50"/>
      <c r="K287" s="52">
        <v>4502.4699999999993</v>
      </c>
    </row>
    <row r="288" spans="1:11" x14ac:dyDescent="0.25">
      <c r="A288" s="2" t="s">
        <v>688</v>
      </c>
      <c r="B288" s="32"/>
      <c r="C288" s="32"/>
      <c r="D288" s="32"/>
      <c r="E288" s="32"/>
      <c r="F288" s="31">
        <v>30108.1</v>
      </c>
      <c r="G288" s="31">
        <v>32630.560000000001</v>
      </c>
      <c r="H288" s="31">
        <v>0</v>
      </c>
      <c r="I288" s="31">
        <v>0</v>
      </c>
      <c r="J288" s="31">
        <v>0</v>
      </c>
      <c r="K288" s="31">
        <v>62738.66</v>
      </c>
    </row>
    <row r="289" spans="1:11" x14ac:dyDescent="0.25">
      <c r="A289" s="30" t="s">
        <v>1049</v>
      </c>
      <c r="B289" s="49"/>
      <c r="C289" s="50"/>
      <c r="D289" s="50"/>
      <c r="E289" s="50"/>
      <c r="F289" s="51">
        <v>30108.1</v>
      </c>
      <c r="G289" s="51">
        <v>32630.560000000001</v>
      </c>
      <c r="H289" s="51">
        <v>0</v>
      </c>
      <c r="I289" s="51">
        <v>0</v>
      </c>
      <c r="J289" s="51">
        <v>0</v>
      </c>
      <c r="K289" s="52">
        <v>62738.66</v>
      </c>
    </row>
    <row r="290" spans="1:11" x14ac:dyDescent="0.25">
      <c r="A290" s="2" t="s">
        <v>689</v>
      </c>
      <c r="B290" s="32"/>
      <c r="C290" s="32"/>
      <c r="D290" s="32"/>
      <c r="E290" s="32"/>
      <c r="F290" s="32"/>
      <c r="G290" s="32"/>
      <c r="H290" s="32"/>
      <c r="I290" s="32"/>
      <c r="J290" s="31">
        <v>100000</v>
      </c>
      <c r="K290" s="31">
        <v>100000</v>
      </c>
    </row>
    <row r="291" spans="1:11" x14ac:dyDescent="0.25">
      <c r="A291" s="30" t="s">
        <v>749</v>
      </c>
      <c r="B291" s="49"/>
      <c r="C291" s="50"/>
      <c r="D291" s="50"/>
      <c r="E291" s="50"/>
      <c r="F291" s="50"/>
      <c r="G291" s="50"/>
      <c r="H291" s="50"/>
      <c r="I291" s="50"/>
      <c r="J291" s="51">
        <v>100000</v>
      </c>
      <c r="K291" s="52">
        <v>100000</v>
      </c>
    </row>
    <row r="292" spans="1:11" x14ac:dyDescent="0.25">
      <c r="A292" s="2" t="s">
        <v>690</v>
      </c>
      <c r="B292" s="32"/>
      <c r="C292" s="32"/>
      <c r="D292" s="32"/>
      <c r="E292" s="32"/>
      <c r="F292" s="32"/>
      <c r="G292" s="31">
        <v>16458.8</v>
      </c>
      <c r="H292" s="31">
        <v>7810</v>
      </c>
      <c r="I292" s="31">
        <v>11647</v>
      </c>
      <c r="J292" s="31">
        <v>3356.1099999999997</v>
      </c>
      <c r="K292" s="31">
        <v>39271.910000000003</v>
      </c>
    </row>
    <row r="293" spans="1:11" x14ac:dyDescent="0.25">
      <c r="A293" s="30" t="s">
        <v>749</v>
      </c>
      <c r="B293" s="49"/>
      <c r="C293" s="50"/>
      <c r="D293" s="50"/>
      <c r="E293" s="50"/>
      <c r="F293" s="50"/>
      <c r="G293" s="51">
        <v>16458.8</v>
      </c>
      <c r="H293" s="51">
        <v>7810</v>
      </c>
      <c r="I293" s="51">
        <v>11647</v>
      </c>
      <c r="J293" s="51">
        <v>3356.1099999999997</v>
      </c>
      <c r="K293" s="52">
        <v>39271.910000000003</v>
      </c>
    </row>
    <row r="294" spans="1:11" x14ac:dyDescent="0.25">
      <c r="A294" s="2" t="s">
        <v>691</v>
      </c>
      <c r="B294" s="32"/>
      <c r="C294" s="32"/>
      <c r="D294" s="32"/>
      <c r="E294" s="32"/>
      <c r="F294" s="31">
        <v>10800</v>
      </c>
      <c r="G294" s="31">
        <v>45800</v>
      </c>
      <c r="H294" s="31">
        <v>35000</v>
      </c>
      <c r="I294" s="31">
        <v>85000</v>
      </c>
      <c r="J294" s="31">
        <v>10000</v>
      </c>
      <c r="K294" s="31">
        <v>186600</v>
      </c>
    </row>
    <row r="295" spans="1:11" x14ac:dyDescent="0.25">
      <c r="A295" s="30" t="s">
        <v>749</v>
      </c>
      <c r="B295" s="49"/>
      <c r="C295" s="50"/>
      <c r="D295" s="50"/>
      <c r="E295" s="50"/>
      <c r="F295" s="51">
        <v>10800</v>
      </c>
      <c r="G295" s="51">
        <v>45800</v>
      </c>
      <c r="H295" s="51">
        <v>35000</v>
      </c>
      <c r="I295" s="51">
        <v>85000</v>
      </c>
      <c r="J295" s="51">
        <v>10000</v>
      </c>
      <c r="K295" s="52">
        <v>186600</v>
      </c>
    </row>
    <row r="296" spans="1:11" x14ac:dyDescent="0.25">
      <c r="A296" s="2" t="s">
        <v>692</v>
      </c>
      <c r="B296" s="32"/>
      <c r="C296" s="32"/>
      <c r="D296" s="32"/>
      <c r="E296" s="32"/>
      <c r="F296" s="31">
        <v>2992.04</v>
      </c>
      <c r="G296" s="32"/>
      <c r="H296" s="32"/>
      <c r="I296" s="32"/>
      <c r="J296" s="32"/>
      <c r="K296" s="31">
        <v>2992.04</v>
      </c>
    </row>
    <row r="297" spans="1:11" x14ac:dyDescent="0.25">
      <c r="A297" s="30" t="s">
        <v>1135</v>
      </c>
      <c r="B297" s="49"/>
      <c r="C297" s="50"/>
      <c r="D297" s="50"/>
      <c r="E297" s="50"/>
      <c r="F297" s="51">
        <v>2992.04</v>
      </c>
      <c r="G297" s="50"/>
      <c r="H297" s="50"/>
      <c r="I297" s="50"/>
      <c r="J297" s="50"/>
      <c r="K297" s="52">
        <v>2992.04</v>
      </c>
    </row>
    <row r="298" spans="1:11" x14ac:dyDescent="0.25">
      <c r="A298" s="2" t="s">
        <v>693</v>
      </c>
      <c r="B298" s="32"/>
      <c r="C298" s="32"/>
      <c r="D298" s="32"/>
      <c r="E298" s="32"/>
      <c r="F298" s="32"/>
      <c r="G298" s="31">
        <v>41062.43</v>
      </c>
      <c r="H298" s="31">
        <v>14392.14</v>
      </c>
      <c r="I298" s="31">
        <v>0</v>
      </c>
      <c r="J298" s="31">
        <v>0</v>
      </c>
      <c r="K298" s="31">
        <v>55454.57</v>
      </c>
    </row>
    <row r="299" spans="1:11" x14ac:dyDescent="0.25">
      <c r="A299" s="30" t="s">
        <v>1006</v>
      </c>
      <c r="B299" s="49"/>
      <c r="C299" s="50"/>
      <c r="D299" s="50"/>
      <c r="E299" s="50"/>
      <c r="F299" s="50"/>
      <c r="G299" s="51">
        <v>41062.43</v>
      </c>
      <c r="H299" s="51">
        <v>14392.14</v>
      </c>
      <c r="I299" s="51">
        <v>0</v>
      </c>
      <c r="J299" s="51">
        <v>0</v>
      </c>
      <c r="K299" s="52">
        <v>55454.57</v>
      </c>
    </row>
    <row r="300" spans="1:11" x14ac:dyDescent="0.25">
      <c r="A300" s="2" t="s">
        <v>694</v>
      </c>
      <c r="B300" s="32"/>
      <c r="C300" s="32"/>
      <c r="D300" s="32"/>
      <c r="E300" s="32"/>
      <c r="F300" s="32"/>
      <c r="G300" s="32"/>
      <c r="H300" s="31">
        <v>1555.1</v>
      </c>
      <c r="I300" s="32"/>
      <c r="J300" s="32"/>
      <c r="K300" s="31">
        <v>1555.1</v>
      </c>
    </row>
    <row r="301" spans="1:11" x14ac:dyDescent="0.25">
      <c r="A301" s="30" t="s">
        <v>1006</v>
      </c>
      <c r="B301" s="49"/>
      <c r="C301" s="50"/>
      <c r="D301" s="50"/>
      <c r="E301" s="50"/>
      <c r="F301" s="50"/>
      <c r="G301" s="50"/>
      <c r="H301" s="51">
        <v>1555.1</v>
      </c>
      <c r="I301" s="50"/>
      <c r="J301" s="50"/>
      <c r="K301" s="52">
        <v>1555.1</v>
      </c>
    </row>
    <row r="302" spans="1:11" x14ac:dyDescent="0.25">
      <c r="A302" s="2" t="s">
        <v>695</v>
      </c>
      <c r="B302" s="32"/>
      <c r="C302" s="32"/>
      <c r="D302" s="32"/>
      <c r="E302" s="32"/>
      <c r="F302" s="32"/>
      <c r="G302" s="31">
        <v>70000</v>
      </c>
      <c r="H302" s="32"/>
      <c r="I302" s="32"/>
      <c r="J302" s="32"/>
      <c r="K302" s="31">
        <v>70000</v>
      </c>
    </row>
    <row r="303" spans="1:11" x14ac:dyDescent="0.25">
      <c r="A303" s="30" t="s">
        <v>749</v>
      </c>
      <c r="B303" s="49"/>
      <c r="C303" s="50"/>
      <c r="D303" s="50"/>
      <c r="E303" s="50"/>
      <c r="F303" s="50"/>
      <c r="G303" s="51">
        <v>70000</v>
      </c>
      <c r="H303" s="50"/>
      <c r="I303" s="50"/>
      <c r="J303" s="50"/>
      <c r="K303" s="52">
        <v>70000</v>
      </c>
    </row>
    <row r="304" spans="1:11" x14ac:dyDescent="0.25">
      <c r="A304" s="2" t="s">
        <v>696</v>
      </c>
      <c r="B304" s="32"/>
      <c r="C304" s="32"/>
      <c r="D304" s="32"/>
      <c r="E304" s="32"/>
      <c r="F304" s="32"/>
      <c r="G304" s="31">
        <v>86516.37</v>
      </c>
      <c r="H304" s="31">
        <v>2859.2</v>
      </c>
      <c r="I304" s="31">
        <v>35272.300000000003</v>
      </c>
      <c r="J304" s="31">
        <v>87213.13</v>
      </c>
      <c r="K304" s="31">
        <v>211861</v>
      </c>
    </row>
    <row r="305" spans="1:11" x14ac:dyDescent="0.25">
      <c r="A305" s="30" t="s">
        <v>749</v>
      </c>
      <c r="B305" s="49"/>
      <c r="C305" s="50"/>
      <c r="D305" s="50"/>
      <c r="E305" s="50"/>
      <c r="F305" s="50"/>
      <c r="G305" s="51">
        <v>86516.37</v>
      </c>
      <c r="H305" s="51">
        <v>2859.2</v>
      </c>
      <c r="I305" s="51">
        <v>35272.300000000003</v>
      </c>
      <c r="J305" s="51">
        <v>87213.13</v>
      </c>
      <c r="K305" s="52">
        <v>211861</v>
      </c>
    </row>
    <row r="306" spans="1:11" x14ac:dyDescent="0.25">
      <c r="A306" s="2" t="s">
        <v>697</v>
      </c>
      <c r="B306" s="32"/>
      <c r="C306" s="32"/>
      <c r="D306" s="32"/>
      <c r="E306" s="32"/>
      <c r="F306" s="32"/>
      <c r="G306" s="31">
        <v>15000</v>
      </c>
      <c r="H306" s="32"/>
      <c r="I306" s="32"/>
      <c r="J306" s="32"/>
      <c r="K306" s="31">
        <v>15000</v>
      </c>
    </row>
    <row r="307" spans="1:11" x14ac:dyDescent="0.25">
      <c r="A307" s="30" t="s">
        <v>749</v>
      </c>
      <c r="B307" s="49"/>
      <c r="C307" s="50"/>
      <c r="D307" s="50"/>
      <c r="E307" s="50"/>
      <c r="F307" s="50"/>
      <c r="G307" s="51">
        <v>15000</v>
      </c>
      <c r="H307" s="50"/>
      <c r="I307" s="50"/>
      <c r="J307" s="50"/>
      <c r="K307" s="52">
        <v>15000</v>
      </c>
    </row>
    <row r="308" spans="1:11" x14ac:dyDescent="0.25">
      <c r="A308" s="2" t="s">
        <v>698</v>
      </c>
      <c r="B308" s="32"/>
      <c r="C308" s="32"/>
      <c r="D308" s="32"/>
      <c r="E308" s="32"/>
      <c r="F308" s="32"/>
      <c r="G308" s="31">
        <v>5999.9999999999991</v>
      </c>
      <c r="H308" s="32"/>
      <c r="I308" s="32"/>
      <c r="J308" s="32"/>
      <c r="K308" s="31">
        <v>5999.9999999999991</v>
      </c>
    </row>
    <row r="309" spans="1:11" x14ac:dyDescent="0.25">
      <c r="A309" s="30" t="s">
        <v>1136</v>
      </c>
      <c r="B309" s="49"/>
      <c r="C309" s="50"/>
      <c r="D309" s="50"/>
      <c r="E309" s="50"/>
      <c r="F309" s="50"/>
      <c r="G309" s="51">
        <v>5999.9999999999991</v>
      </c>
      <c r="H309" s="50"/>
      <c r="I309" s="50"/>
      <c r="J309" s="50"/>
      <c r="K309" s="52">
        <v>5999.9999999999991</v>
      </c>
    </row>
    <row r="310" spans="1:11" x14ac:dyDescent="0.25">
      <c r="A310" s="2" t="s">
        <v>699</v>
      </c>
      <c r="B310" s="32"/>
      <c r="C310" s="32"/>
      <c r="D310" s="32"/>
      <c r="E310" s="32"/>
      <c r="F310" s="32"/>
      <c r="G310" s="32"/>
      <c r="H310" s="31">
        <v>10000</v>
      </c>
      <c r="I310" s="31">
        <v>0</v>
      </c>
      <c r="J310" s="31">
        <v>17485</v>
      </c>
      <c r="K310" s="31">
        <v>27485</v>
      </c>
    </row>
    <row r="311" spans="1:11" x14ac:dyDescent="0.25">
      <c r="A311" s="30" t="s">
        <v>749</v>
      </c>
      <c r="B311" s="49"/>
      <c r="C311" s="50"/>
      <c r="D311" s="50"/>
      <c r="E311" s="50"/>
      <c r="F311" s="50"/>
      <c r="G311" s="50"/>
      <c r="H311" s="51">
        <v>10000</v>
      </c>
      <c r="I311" s="51">
        <v>0</v>
      </c>
      <c r="J311" s="51">
        <v>17485</v>
      </c>
      <c r="K311" s="52">
        <v>27485</v>
      </c>
    </row>
    <row r="312" spans="1:11" x14ac:dyDescent="0.25">
      <c r="A312" s="2" t="s">
        <v>700</v>
      </c>
      <c r="B312" s="32"/>
      <c r="C312" s="32"/>
      <c r="D312" s="32"/>
      <c r="E312" s="32"/>
      <c r="F312" s="32"/>
      <c r="G312" s="32"/>
      <c r="H312" s="31">
        <v>0</v>
      </c>
      <c r="I312" s="31">
        <v>16647.5</v>
      </c>
      <c r="J312" s="31">
        <v>13960</v>
      </c>
      <c r="K312" s="31">
        <v>30607.5</v>
      </c>
    </row>
    <row r="313" spans="1:11" x14ac:dyDescent="0.25">
      <c r="A313" s="30" t="s">
        <v>1137</v>
      </c>
      <c r="B313" s="49"/>
      <c r="C313" s="50"/>
      <c r="D313" s="50"/>
      <c r="E313" s="50"/>
      <c r="F313" s="50"/>
      <c r="G313" s="50"/>
      <c r="H313" s="51">
        <v>0</v>
      </c>
      <c r="I313" s="51">
        <v>16647.5</v>
      </c>
      <c r="J313" s="51">
        <v>13960</v>
      </c>
      <c r="K313" s="52">
        <v>30607.5</v>
      </c>
    </row>
    <row r="314" spans="1:11" x14ac:dyDescent="0.25">
      <c r="A314" s="2" t="s">
        <v>701</v>
      </c>
      <c r="B314" s="32"/>
      <c r="C314" s="32"/>
      <c r="D314" s="32"/>
      <c r="E314" s="32"/>
      <c r="F314" s="32"/>
      <c r="G314" s="32"/>
      <c r="H314" s="31">
        <v>0</v>
      </c>
      <c r="I314" s="31">
        <v>15000</v>
      </c>
      <c r="J314" s="31">
        <v>104211.03</v>
      </c>
      <c r="K314" s="31">
        <v>119211.03</v>
      </c>
    </row>
    <row r="315" spans="1:11" x14ac:dyDescent="0.25">
      <c r="A315" s="30" t="s">
        <v>749</v>
      </c>
      <c r="B315" s="49"/>
      <c r="C315" s="50"/>
      <c r="D315" s="50"/>
      <c r="E315" s="50"/>
      <c r="F315" s="50"/>
      <c r="G315" s="50"/>
      <c r="H315" s="50"/>
      <c r="I315" s="51">
        <v>0</v>
      </c>
      <c r="J315" s="51">
        <v>51597.66</v>
      </c>
      <c r="K315" s="52">
        <v>51597.66</v>
      </c>
    </row>
    <row r="316" spans="1:11" x14ac:dyDescent="0.25">
      <c r="A316" s="30" t="s">
        <v>1137</v>
      </c>
      <c r="B316" s="49"/>
      <c r="C316" s="50"/>
      <c r="D316" s="50"/>
      <c r="E316" s="50"/>
      <c r="F316" s="50"/>
      <c r="G316" s="50"/>
      <c r="H316" s="51">
        <v>0</v>
      </c>
      <c r="I316" s="51">
        <v>15000</v>
      </c>
      <c r="J316" s="51">
        <v>52613.369999999995</v>
      </c>
      <c r="K316" s="52">
        <v>67613.37</v>
      </c>
    </row>
    <row r="317" spans="1:11" x14ac:dyDescent="0.25">
      <c r="A317" s="2" t="s">
        <v>702</v>
      </c>
      <c r="B317" s="32"/>
      <c r="C317" s="32"/>
      <c r="D317" s="32"/>
      <c r="E317" s="32"/>
      <c r="F317" s="32"/>
      <c r="G317" s="32"/>
      <c r="H317" s="31">
        <v>0</v>
      </c>
      <c r="I317" s="31">
        <v>148500.65000000002</v>
      </c>
      <c r="J317" s="31">
        <v>0</v>
      </c>
      <c r="K317" s="31">
        <v>148500.65000000002</v>
      </c>
    </row>
    <row r="318" spans="1:11" x14ac:dyDescent="0.25">
      <c r="A318" s="30" t="s">
        <v>1137</v>
      </c>
      <c r="B318" s="49"/>
      <c r="C318" s="50"/>
      <c r="D318" s="50"/>
      <c r="E318" s="50"/>
      <c r="F318" s="50"/>
      <c r="G318" s="50"/>
      <c r="H318" s="51">
        <v>0</v>
      </c>
      <c r="I318" s="51">
        <v>148500.65000000002</v>
      </c>
      <c r="J318" s="51">
        <v>0</v>
      </c>
      <c r="K318" s="52">
        <v>148500.65000000002</v>
      </c>
    </row>
    <row r="319" spans="1:11" x14ac:dyDescent="0.25">
      <c r="A319" s="2" t="s">
        <v>703</v>
      </c>
      <c r="B319" s="32"/>
      <c r="C319" s="32"/>
      <c r="D319" s="32"/>
      <c r="E319" s="32"/>
      <c r="F319" s="32"/>
      <c r="G319" s="32"/>
      <c r="H319" s="31">
        <v>0</v>
      </c>
      <c r="I319" s="31">
        <v>6557.3899999999976</v>
      </c>
      <c r="J319" s="31">
        <v>0</v>
      </c>
      <c r="K319" s="31">
        <v>6557.3899999999976</v>
      </c>
    </row>
    <row r="320" spans="1:11" x14ac:dyDescent="0.25">
      <c r="A320" s="30" t="s">
        <v>1138</v>
      </c>
      <c r="B320" s="49"/>
      <c r="C320" s="50"/>
      <c r="D320" s="50"/>
      <c r="E320" s="50"/>
      <c r="F320" s="50"/>
      <c r="G320" s="50"/>
      <c r="H320" s="51">
        <v>0</v>
      </c>
      <c r="I320" s="51">
        <v>6557.3899999999976</v>
      </c>
      <c r="J320" s="51">
        <v>0</v>
      </c>
      <c r="K320" s="52">
        <v>6557.3899999999976</v>
      </c>
    </row>
    <row r="321" spans="1:11" x14ac:dyDescent="0.25">
      <c r="A321" s="2" t="s">
        <v>704</v>
      </c>
      <c r="B321" s="32"/>
      <c r="C321" s="32"/>
      <c r="D321" s="32"/>
      <c r="E321" s="32"/>
      <c r="F321" s="32"/>
      <c r="G321" s="32"/>
      <c r="H321" s="31">
        <v>0</v>
      </c>
      <c r="I321" s="31">
        <v>0</v>
      </c>
      <c r="J321" s="31">
        <v>17249.059999999998</v>
      </c>
      <c r="K321" s="31">
        <v>17249.059999999998</v>
      </c>
    </row>
    <row r="322" spans="1:11" x14ac:dyDescent="0.25">
      <c r="A322" s="30" t="s">
        <v>758</v>
      </c>
      <c r="B322" s="49"/>
      <c r="C322" s="50"/>
      <c r="D322" s="50"/>
      <c r="E322" s="50"/>
      <c r="F322" s="50"/>
      <c r="G322" s="50"/>
      <c r="H322" s="51">
        <v>0</v>
      </c>
      <c r="I322" s="50"/>
      <c r="J322" s="51">
        <v>9041.25</v>
      </c>
      <c r="K322" s="52">
        <v>9041.25</v>
      </c>
    </row>
    <row r="323" spans="1:11" x14ac:dyDescent="0.25">
      <c r="A323" s="30" t="s">
        <v>1137</v>
      </c>
      <c r="B323" s="49"/>
      <c r="C323" s="50"/>
      <c r="D323" s="50"/>
      <c r="E323" s="50"/>
      <c r="F323" s="50"/>
      <c r="G323" s="50"/>
      <c r="H323" s="51">
        <v>0</v>
      </c>
      <c r="I323" s="51">
        <v>0</v>
      </c>
      <c r="J323" s="51">
        <v>8207.81</v>
      </c>
      <c r="K323" s="52">
        <v>8207.81</v>
      </c>
    </row>
    <row r="324" spans="1:11" x14ac:dyDescent="0.25">
      <c r="A324" s="2" t="s">
        <v>705</v>
      </c>
      <c r="B324" s="32"/>
      <c r="C324" s="32"/>
      <c r="D324" s="32"/>
      <c r="E324" s="32"/>
      <c r="F324" s="32"/>
      <c r="G324" s="32"/>
      <c r="H324" s="32"/>
      <c r="I324" s="31">
        <v>0</v>
      </c>
      <c r="J324" s="31">
        <v>101480</v>
      </c>
      <c r="K324" s="31">
        <v>101480</v>
      </c>
    </row>
    <row r="325" spans="1:11" x14ac:dyDescent="0.25">
      <c r="A325" s="30" t="s">
        <v>1139</v>
      </c>
      <c r="B325" s="49"/>
      <c r="C325" s="50"/>
      <c r="D325" s="50"/>
      <c r="E325" s="50"/>
      <c r="F325" s="50"/>
      <c r="G325" s="50"/>
      <c r="H325" s="50"/>
      <c r="I325" s="51">
        <v>0</v>
      </c>
      <c r="J325" s="51">
        <v>101480</v>
      </c>
      <c r="K325" s="52">
        <v>101480</v>
      </c>
    </row>
    <row r="326" spans="1:11" x14ac:dyDescent="0.25">
      <c r="A326" s="2" t="s">
        <v>706</v>
      </c>
      <c r="B326" s="32"/>
      <c r="C326" s="31">
        <v>18500</v>
      </c>
      <c r="D326" s="32"/>
      <c r="E326" s="32"/>
      <c r="F326" s="32"/>
      <c r="G326" s="32"/>
      <c r="H326" s="32"/>
      <c r="I326" s="32"/>
      <c r="J326" s="32"/>
      <c r="K326" s="31">
        <v>18500</v>
      </c>
    </row>
    <row r="327" spans="1:11" x14ac:dyDescent="0.25">
      <c r="A327" s="30" t="s">
        <v>848</v>
      </c>
      <c r="B327" s="49"/>
      <c r="C327" s="51">
        <v>18500</v>
      </c>
      <c r="D327" s="50"/>
      <c r="E327" s="50"/>
      <c r="F327" s="50"/>
      <c r="G327" s="50"/>
      <c r="H327" s="50"/>
      <c r="I327" s="50"/>
      <c r="J327" s="50"/>
      <c r="K327" s="52">
        <v>18500</v>
      </c>
    </row>
    <row r="328" spans="1:11" x14ac:dyDescent="0.25">
      <c r="A328" s="2" t="s">
        <v>421</v>
      </c>
      <c r="B328" s="31">
        <v>3810.2</v>
      </c>
      <c r="C328" s="32"/>
      <c r="D328" s="31">
        <v>2493.8000000000002</v>
      </c>
      <c r="E328" s="32"/>
      <c r="F328" s="31">
        <v>50245.200000000004</v>
      </c>
      <c r="G328" s="31">
        <v>0</v>
      </c>
      <c r="H328" s="31">
        <v>2254.8000000000002</v>
      </c>
      <c r="I328" s="31">
        <v>85078.27</v>
      </c>
      <c r="J328" s="31">
        <v>2400</v>
      </c>
      <c r="K328" s="31">
        <v>146282.26999999999</v>
      </c>
    </row>
    <row r="329" spans="1:11" x14ac:dyDescent="0.25">
      <c r="A329" s="30" t="s">
        <v>749</v>
      </c>
      <c r="B329" s="53">
        <v>3810.2</v>
      </c>
      <c r="C329" s="50"/>
      <c r="D329" s="51">
        <v>2493.8000000000002</v>
      </c>
      <c r="E329" s="50"/>
      <c r="F329" s="51">
        <v>50245.200000000004</v>
      </c>
      <c r="G329" s="51">
        <v>0</v>
      </c>
      <c r="H329" s="51">
        <v>2254.8000000000002</v>
      </c>
      <c r="I329" s="51">
        <v>83684.090000000011</v>
      </c>
      <c r="J329" s="51">
        <v>2400</v>
      </c>
      <c r="K329" s="52">
        <v>144888.09</v>
      </c>
    </row>
    <row r="330" spans="1:11" x14ac:dyDescent="0.25">
      <c r="A330" s="30" t="s">
        <v>1140</v>
      </c>
      <c r="B330" s="49"/>
      <c r="C330" s="50"/>
      <c r="D330" s="50"/>
      <c r="E330" s="50"/>
      <c r="F330" s="50"/>
      <c r="G330" s="50"/>
      <c r="H330" s="50"/>
      <c r="I330" s="51">
        <v>1394.18</v>
      </c>
      <c r="J330" s="50"/>
      <c r="K330" s="52">
        <v>1394.18</v>
      </c>
    </row>
    <row r="331" spans="1:11" x14ac:dyDescent="0.25">
      <c r="A331" s="2" t="s">
        <v>707</v>
      </c>
      <c r="B331" s="31">
        <v>1250</v>
      </c>
      <c r="C331" s="31">
        <v>1500</v>
      </c>
      <c r="D331" s="32"/>
      <c r="E331" s="32"/>
      <c r="F331" s="32"/>
      <c r="G331" s="32"/>
      <c r="H331" s="32"/>
      <c r="I331" s="32"/>
      <c r="J331" s="32"/>
      <c r="K331" s="31">
        <v>2750</v>
      </c>
    </row>
    <row r="332" spans="1:11" x14ac:dyDescent="0.25">
      <c r="A332" s="30" t="s">
        <v>749</v>
      </c>
      <c r="B332" s="53">
        <v>1250</v>
      </c>
      <c r="C332" s="51">
        <v>1500</v>
      </c>
      <c r="D332" s="50"/>
      <c r="E332" s="50"/>
      <c r="F332" s="50"/>
      <c r="G332" s="50"/>
      <c r="H332" s="50"/>
      <c r="I332" s="50"/>
      <c r="J332" s="50"/>
      <c r="K332" s="52">
        <v>2750</v>
      </c>
    </row>
    <row r="333" spans="1:11" x14ac:dyDescent="0.25">
      <c r="A333" s="2" t="s">
        <v>708</v>
      </c>
      <c r="B333" s="31">
        <v>0</v>
      </c>
      <c r="C333" s="31">
        <v>1744</v>
      </c>
      <c r="D333" s="31">
        <v>26756</v>
      </c>
      <c r="E333" s="32"/>
      <c r="F333" s="32"/>
      <c r="G333" s="32"/>
      <c r="H333" s="32"/>
      <c r="I333" s="32"/>
      <c r="J333" s="32"/>
      <c r="K333" s="31">
        <v>28500</v>
      </c>
    </row>
    <row r="334" spans="1:11" x14ac:dyDescent="0.25">
      <c r="A334" s="30" t="s">
        <v>749</v>
      </c>
      <c r="B334" s="53">
        <v>0</v>
      </c>
      <c r="C334" s="51">
        <v>1744</v>
      </c>
      <c r="D334" s="51">
        <v>26756</v>
      </c>
      <c r="E334" s="50"/>
      <c r="F334" s="50"/>
      <c r="G334" s="50"/>
      <c r="H334" s="50"/>
      <c r="I334" s="50"/>
      <c r="J334" s="50"/>
      <c r="K334" s="52">
        <v>28500</v>
      </c>
    </row>
    <row r="335" spans="1:11" x14ac:dyDescent="0.25">
      <c r="A335" s="2" t="s">
        <v>709</v>
      </c>
      <c r="B335" s="31">
        <v>91805.440000000002</v>
      </c>
      <c r="C335" s="31">
        <v>0</v>
      </c>
      <c r="D335" s="31">
        <v>29756.590000000004</v>
      </c>
      <c r="E335" s="31">
        <v>0</v>
      </c>
      <c r="F335" s="31">
        <v>41604</v>
      </c>
      <c r="G335" s="31">
        <v>46779.35</v>
      </c>
      <c r="H335" s="31">
        <v>0</v>
      </c>
      <c r="I335" s="32"/>
      <c r="J335" s="31">
        <v>0</v>
      </c>
      <c r="K335" s="31">
        <v>209945.38000000003</v>
      </c>
    </row>
    <row r="336" spans="1:11" x14ac:dyDescent="0.25">
      <c r="A336" s="30" t="s">
        <v>749</v>
      </c>
      <c r="B336" s="53">
        <v>49754.920000000006</v>
      </c>
      <c r="C336" s="51">
        <v>0</v>
      </c>
      <c r="D336" s="51">
        <v>29756.590000000004</v>
      </c>
      <c r="E336" s="51">
        <v>0</v>
      </c>
      <c r="F336" s="51">
        <v>23603.52</v>
      </c>
      <c r="G336" s="51">
        <v>46779.35</v>
      </c>
      <c r="H336" s="51">
        <v>0</v>
      </c>
      <c r="I336" s="50"/>
      <c r="J336" s="51">
        <v>0</v>
      </c>
      <c r="K336" s="52">
        <v>149894.38</v>
      </c>
    </row>
    <row r="337" spans="1:11" x14ac:dyDescent="0.25">
      <c r="A337" s="30" t="s">
        <v>1006</v>
      </c>
      <c r="B337" s="53">
        <v>42050.520000000004</v>
      </c>
      <c r="C337" s="50"/>
      <c r="D337" s="50"/>
      <c r="E337" s="50"/>
      <c r="F337" s="51">
        <v>18000.48</v>
      </c>
      <c r="G337" s="50"/>
      <c r="H337" s="50"/>
      <c r="I337" s="50"/>
      <c r="J337" s="50"/>
      <c r="K337" s="52">
        <v>60051</v>
      </c>
    </row>
    <row r="338" spans="1:11" x14ac:dyDescent="0.25">
      <c r="A338" s="2" t="s">
        <v>710</v>
      </c>
      <c r="B338" s="32"/>
      <c r="C338" s="31">
        <v>26712.75</v>
      </c>
      <c r="D338" s="31">
        <v>483386.63</v>
      </c>
      <c r="E338" s="31">
        <v>1132389.81</v>
      </c>
      <c r="F338" s="31">
        <v>326634.46999999997</v>
      </c>
      <c r="G338" s="31">
        <v>0</v>
      </c>
      <c r="H338" s="31">
        <v>26311.599999999999</v>
      </c>
      <c r="I338" s="32"/>
      <c r="J338" s="32"/>
      <c r="K338" s="31">
        <v>1995435.26</v>
      </c>
    </row>
    <row r="339" spans="1:11" x14ac:dyDescent="0.25">
      <c r="A339" s="30" t="s">
        <v>1006</v>
      </c>
      <c r="B339" s="49"/>
      <c r="C339" s="51">
        <v>26712.75</v>
      </c>
      <c r="D339" s="51">
        <v>24428</v>
      </c>
      <c r="E339" s="51">
        <v>37596.639999999999</v>
      </c>
      <c r="F339" s="51">
        <v>14077.97</v>
      </c>
      <c r="G339" s="50"/>
      <c r="H339" s="50"/>
      <c r="I339" s="50"/>
      <c r="J339" s="50"/>
      <c r="K339" s="52">
        <v>102815.36</v>
      </c>
    </row>
    <row r="340" spans="1:11" x14ac:dyDescent="0.25">
      <c r="A340" s="30" t="s">
        <v>1141</v>
      </c>
      <c r="B340" s="49"/>
      <c r="C340" s="50"/>
      <c r="D340" s="51">
        <v>333805.8</v>
      </c>
      <c r="E340" s="51">
        <v>543818.1</v>
      </c>
      <c r="F340" s="51">
        <v>124240.39999999998</v>
      </c>
      <c r="G340" s="51">
        <v>0</v>
      </c>
      <c r="H340" s="51">
        <v>26311.599999999999</v>
      </c>
      <c r="I340" s="50"/>
      <c r="J340" s="50"/>
      <c r="K340" s="52">
        <v>1028175.8999999999</v>
      </c>
    </row>
    <row r="341" spans="1:11" x14ac:dyDescent="0.25">
      <c r="A341" s="30" t="s">
        <v>1142</v>
      </c>
      <c r="B341" s="49"/>
      <c r="C341" s="50"/>
      <c r="D341" s="51">
        <v>75152.83</v>
      </c>
      <c r="E341" s="51">
        <v>249604.33</v>
      </c>
      <c r="F341" s="51">
        <v>100242.84</v>
      </c>
      <c r="G341" s="50"/>
      <c r="H341" s="50"/>
      <c r="I341" s="50"/>
      <c r="J341" s="50"/>
      <c r="K341" s="52">
        <v>425000</v>
      </c>
    </row>
    <row r="342" spans="1:11" x14ac:dyDescent="0.25">
      <c r="A342" s="30" t="s">
        <v>1143</v>
      </c>
      <c r="B342" s="49"/>
      <c r="C342" s="50"/>
      <c r="D342" s="51">
        <v>0</v>
      </c>
      <c r="E342" s="51">
        <v>44444</v>
      </c>
      <c r="F342" s="50"/>
      <c r="G342" s="50"/>
      <c r="H342" s="50"/>
      <c r="I342" s="50"/>
      <c r="J342" s="50"/>
      <c r="K342" s="52">
        <v>44444</v>
      </c>
    </row>
    <row r="343" spans="1:11" x14ac:dyDescent="0.25">
      <c r="A343" s="30" t="s">
        <v>1144</v>
      </c>
      <c r="B343" s="49"/>
      <c r="C343" s="50"/>
      <c r="D343" s="51">
        <v>0</v>
      </c>
      <c r="E343" s="51">
        <v>256926.74</v>
      </c>
      <c r="F343" s="51">
        <v>88073.260000000009</v>
      </c>
      <c r="G343" s="50"/>
      <c r="H343" s="50"/>
      <c r="I343" s="50"/>
      <c r="J343" s="50"/>
      <c r="K343" s="52">
        <v>345000</v>
      </c>
    </row>
    <row r="344" spans="1:11" x14ac:dyDescent="0.25">
      <c r="A344" s="30" t="s">
        <v>924</v>
      </c>
      <c r="B344" s="49"/>
      <c r="C344" s="50"/>
      <c r="D344" s="51">
        <v>50000</v>
      </c>
      <c r="E344" s="50"/>
      <c r="F344" s="50"/>
      <c r="G344" s="50"/>
      <c r="H344" s="50"/>
      <c r="I344" s="50"/>
      <c r="J344" s="50"/>
      <c r="K344" s="52">
        <v>50000</v>
      </c>
    </row>
    <row r="345" spans="1:11" x14ac:dyDescent="0.25">
      <c r="A345" s="2" t="s">
        <v>711</v>
      </c>
      <c r="B345" s="32"/>
      <c r="C345" s="32"/>
      <c r="D345" s="31">
        <v>8689.91</v>
      </c>
      <c r="E345" s="31">
        <v>7452.51</v>
      </c>
      <c r="F345" s="31">
        <v>1833</v>
      </c>
      <c r="G345" s="31">
        <v>2051.1400000000003</v>
      </c>
      <c r="H345" s="32"/>
      <c r="I345" s="32"/>
      <c r="J345" s="31">
        <v>0</v>
      </c>
      <c r="K345" s="31">
        <v>20026.560000000001</v>
      </c>
    </row>
    <row r="346" spans="1:11" x14ac:dyDescent="0.25">
      <c r="A346" s="30" t="s">
        <v>749</v>
      </c>
      <c r="B346" s="49"/>
      <c r="C346" s="50"/>
      <c r="D346" s="51">
        <v>8689.91</v>
      </c>
      <c r="E346" s="51">
        <v>7452.51</v>
      </c>
      <c r="F346" s="51">
        <v>1833</v>
      </c>
      <c r="G346" s="51">
        <v>2051.1400000000003</v>
      </c>
      <c r="H346" s="50"/>
      <c r="I346" s="50"/>
      <c r="J346" s="51">
        <v>0</v>
      </c>
      <c r="K346" s="52">
        <v>20026.560000000001</v>
      </c>
    </row>
    <row r="347" spans="1:11" x14ac:dyDescent="0.25">
      <c r="A347" s="2" t="s">
        <v>712</v>
      </c>
      <c r="B347" s="32"/>
      <c r="C347" s="32"/>
      <c r="D347" s="32"/>
      <c r="E347" s="32"/>
      <c r="F347" s="31">
        <v>3335.76</v>
      </c>
      <c r="G347" s="31">
        <v>18250</v>
      </c>
      <c r="H347" s="31">
        <v>23982.35</v>
      </c>
      <c r="I347" s="31">
        <v>47043.15</v>
      </c>
      <c r="J347" s="31">
        <v>154048.31</v>
      </c>
      <c r="K347" s="31">
        <v>246659.57</v>
      </c>
    </row>
    <row r="348" spans="1:11" x14ac:dyDescent="0.25">
      <c r="A348" s="30" t="s">
        <v>749</v>
      </c>
      <c r="B348" s="49"/>
      <c r="C348" s="50"/>
      <c r="D348" s="50"/>
      <c r="E348" s="50"/>
      <c r="F348" s="51">
        <v>3335.76</v>
      </c>
      <c r="G348" s="51">
        <v>18250</v>
      </c>
      <c r="H348" s="51">
        <v>23982.35</v>
      </c>
      <c r="I348" s="51">
        <v>47043.15</v>
      </c>
      <c r="J348" s="51">
        <v>154048.31</v>
      </c>
      <c r="K348" s="52">
        <v>246659.57</v>
      </c>
    </row>
    <row r="349" spans="1:11" x14ac:dyDescent="0.25">
      <c r="A349" s="2" t="s">
        <v>713</v>
      </c>
      <c r="B349" s="32"/>
      <c r="C349" s="32"/>
      <c r="D349" s="32"/>
      <c r="E349" s="32"/>
      <c r="F349" s="31">
        <v>288.96000000000004</v>
      </c>
      <c r="G349" s="31">
        <v>77211.039999999994</v>
      </c>
      <c r="H349" s="32"/>
      <c r="I349" s="32"/>
      <c r="J349" s="32"/>
      <c r="K349" s="31">
        <v>77500</v>
      </c>
    </row>
    <row r="350" spans="1:11" x14ac:dyDescent="0.25">
      <c r="A350" s="30" t="s">
        <v>749</v>
      </c>
      <c r="B350" s="49"/>
      <c r="C350" s="50"/>
      <c r="D350" s="50"/>
      <c r="E350" s="50"/>
      <c r="F350" s="51">
        <v>288.96000000000004</v>
      </c>
      <c r="G350" s="51">
        <v>77211.039999999994</v>
      </c>
      <c r="H350" s="50"/>
      <c r="I350" s="50"/>
      <c r="J350" s="50"/>
      <c r="K350" s="52">
        <v>77500</v>
      </c>
    </row>
    <row r="351" spans="1:11" x14ac:dyDescent="0.25">
      <c r="A351" s="2" t="s">
        <v>714</v>
      </c>
      <c r="B351" s="32"/>
      <c r="C351" s="32"/>
      <c r="D351" s="32"/>
      <c r="E351" s="32"/>
      <c r="F351" s="31">
        <v>288.96000000000004</v>
      </c>
      <c r="G351" s="31">
        <v>531687.01</v>
      </c>
      <c r="H351" s="31">
        <v>20784.68</v>
      </c>
      <c r="I351" s="31">
        <v>0</v>
      </c>
      <c r="J351" s="32"/>
      <c r="K351" s="31">
        <v>552760.65</v>
      </c>
    </row>
    <row r="352" spans="1:11" x14ac:dyDescent="0.25">
      <c r="A352" s="30" t="s">
        <v>749</v>
      </c>
      <c r="B352" s="49"/>
      <c r="C352" s="50"/>
      <c r="D352" s="50"/>
      <c r="E352" s="50"/>
      <c r="F352" s="51">
        <v>288.96000000000004</v>
      </c>
      <c r="G352" s="51">
        <v>531687.01</v>
      </c>
      <c r="H352" s="51">
        <v>20784.68</v>
      </c>
      <c r="I352" s="51">
        <v>0</v>
      </c>
      <c r="J352" s="50"/>
      <c r="K352" s="52">
        <v>552760.65</v>
      </c>
    </row>
    <row r="353" spans="1:11" x14ac:dyDescent="0.25">
      <c r="A353" s="2" t="s">
        <v>715</v>
      </c>
      <c r="B353" s="32"/>
      <c r="C353" s="32"/>
      <c r="D353" s="32"/>
      <c r="E353" s="32"/>
      <c r="F353" s="32"/>
      <c r="G353" s="31">
        <v>51089.98</v>
      </c>
      <c r="H353" s="31">
        <v>104850</v>
      </c>
      <c r="I353" s="31">
        <v>135462.5</v>
      </c>
      <c r="J353" s="31">
        <v>43035</v>
      </c>
      <c r="K353" s="31">
        <v>334437.48</v>
      </c>
    </row>
    <row r="354" spans="1:11" x14ac:dyDescent="0.25">
      <c r="A354" s="30" t="s">
        <v>749</v>
      </c>
      <c r="B354" s="49"/>
      <c r="C354" s="50"/>
      <c r="D354" s="50"/>
      <c r="E354" s="50"/>
      <c r="F354" s="50"/>
      <c r="G354" s="51">
        <v>51089.98</v>
      </c>
      <c r="H354" s="51">
        <v>104850</v>
      </c>
      <c r="I354" s="51">
        <v>135462.5</v>
      </c>
      <c r="J354" s="51">
        <v>43035</v>
      </c>
      <c r="K354" s="52">
        <v>334437.48</v>
      </c>
    </row>
    <row r="355" spans="1:11" x14ac:dyDescent="0.25">
      <c r="A355" s="2" t="s">
        <v>716</v>
      </c>
      <c r="B355" s="32"/>
      <c r="C355" s="32"/>
      <c r="D355" s="32"/>
      <c r="E355" s="32"/>
      <c r="F355" s="32"/>
      <c r="G355" s="32"/>
      <c r="H355" s="31">
        <v>36519.569999999985</v>
      </c>
      <c r="I355" s="31">
        <v>3421.1700000000023</v>
      </c>
      <c r="J355" s="32"/>
      <c r="K355" s="31">
        <v>39940.739999999991</v>
      </c>
    </row>
    <row r="356" spans="1:11" x14ac:dyDescent="0.25">
      <c r="A356" s="30" t="s">
        <v>1006</v>
      </c>
      <c r="B356" s="49"/>
      <c r="C356" s="50"/>
      <c r="D356" s="50"/>
      <c r="E356" s="50"/>
      <c r="F356" s="50"/>
      <c r="G356" s="50"/>
      <c r="H356" s="51">
        <v>36519.569999999985</v>
      </c>
      <c r="I356" s="51">
        <v>3421.1700000000023</v>
      </c>
      <c r="J356" s="50"/>
      <c r="K356" s="52">
        <v>39940.739999999991</v>
      </c>
    </row>
    <row r="357" spans="1:11" x14ac:dyDescent="0.25">
      <c r="A357" s="2" t="s">
        <v>717</v>
      </c>
      <c r="B357" s="32"/>
      <c r="C357" s="32"/>
      <c r="D357" s="32"/>
      <c r="E357" s="32"/>
      <c r="F357" s="32"/>
      <c r="G357" s="32"/>
      <c r="H357" s="31">
        <v>18880.150000000001</v>
      </c>
      <c r="I357" s="31">
        <v>22677.559999999998</v>
      </c>
      <c r="J357" s="31">
        <v>47607.88</v>
      </c>
      <c r="K357" s="31">
        <v>89165.59</v>
      </c>
    </row>
    <row r="358" spans="1:11" x14ac:dyDescent="0.25">
      <c r="A358" s="30" t="s">
        <v>749</v>
      </c>
      <c r="B358" s="49"/>
      <c r="C358" s="50"/>
      <c r="D358" s="50"/>
      <c r="E358" s="50"/>
      <c r="F358" s="50"/>
      <c r="G358" s="50"/>
      <c r="H358" s="51">
        <v>18880.150000000001</v>
      </c>
      <c r="I358" s="51">
        <v>9150.2199999999993</v>
      </c>
      <c r="J358" s="51">
        <v>25615.429999999997</v>
      </c>
      <c r="K358" s="52">
        <v>53645.8</v>
      </c>
    </row>
    <row r="359" spans="1:11" x14ac:dyDescent="0.25">
      <c r="A359" s="30" t="s">
        <v>1145</v>
      </c>
      <c r="B359" s="49"/>
      <c r="C359" s="50"/>
      <c r="D359" s="50"/>
      <c r="E359" s="50"/>
      <c r="F359" s="50"/>
      <c r="G359" s="50"/>
      <c r="H359" s="50"/>
      <c r="I359" s="51">
        <v>13527.34</v>
      </c>
      <c r="J359" s="51">
        <v>21992.45</v>
      </c>
      <c r="K359" s="52">
        <v>35519.79</v>
      </c>
    </row>
    <row r="360" spans="1:11" x14ac:dyDescent="0.25">
      <c r="A360" s="2" t="s">
        <v>718</v>
      </c>
      <c r="B360" s="32"/>
      <c r="C360" s="32"/>
      <c r="D360" s="32"/>
      <c r="E360" s="32"/>
      <c r="F360" s="32"/>
      <c r="G360" s="32"/>
      <c r="H360" s="31">
        <v>208572.15</v>
      </c>
      <c r="I360" s="31">
        <v>0</v>
      </c>
      <c r="J360" s="31">
        <v>0</v>
      </c>
      <c r="K360" s="31">
        <v>208572.15</v>
      </c>
    </row>
    <row r="361" spans="1:11" x14ac:dyDescent="0.25">
      <c r="A361" s="30" t="s">
        <v>1006</v>
      </c>
      <c r="B361" s="49"/>
      <c r="C361" s="50"/>
      <c r="D361" s="50"/>
      <c r="E361" s="50"/>
      <c r="F361" s="50"/>
      <c r="G361" s="50"/>
      <c r="H361" s="51">
        <v>208572.15</v>
      </c>
      <c r="I361" s="51">
        <v>0</v>
      </c>
      <c r="J361" s="51">
        <v>0</v>
      </c>
      <c r="K361" s="52">
        <v>208572.15</v>
      </c>
    </row>
    <row r="362" spans="1:11" x14ac:dyDescent="0.25">
      <c r="A362" s="2" t="s">
        <v>719</v>
      </c>
      <c r="B362" s="32"/>
      <c r="C362" s="32"/>
      <c r="D362" s="32"/>
      <c r="E362" s="32"/>
      <c r="F362" s="32"/>
      <c r="G362" s="32"/>
      <c r="H362" s="31">
        <v>60000</v>
      </c>
      <c r="I362" s="32"/>
      <c r="J362" s="32"/>
      <c r="K362" s="31">
        <v>60000</v>
      </c>
    </row>
    <row r="363" spans="1:11" x14ac:dyDescent="0.25">
      <c r="A363" s="30" t="s">
        <v>749</v>
      </c>
      <c r="B363" s="49"/>
      <c r="C363" s="50"/>
      <c r="D363" s="50"/>
      <c r="E363" s="50"/>
      <c r="F363" s="50"/>
      <c r="G363" s="50"/>
      <c r="H363" s="51">
        <v>60000</v>
      </c>
      <c r="I363" s="50"/>
      <c r="J363" s="50"/>
      <c r="K363" s="52">
        <v>60000</v>
      </c>
    </row>
    <row r="364" spans="1:11" x14ac:dyDescent="0.25">
      <c r="A364" s="2" t="s">
        <v>720</v>
      </c>
      <c r="B364" s="32"/>
      <c r="C364" s="32"/>
      <c r="D364" s="32"/>
      <c r="E364" s="32"/>
      <c r="F364" s="32"/>
      <c r="G364" s="32"/>
      <c r="H364" s="31">
        <v>0</v>
      </c>
      <c r="I364" s="31">
        <v>19760</v>
      </c>
      <c r="J364" s="31">
        <v>8282.5</v>
      </c>
      <c r="K364" s="31">
        <v>28042.5</v>
      </c>
    </row>
    <row r="365" spans="1:11" x14ac:dyDescent="0.25">
      <c r="A365" s="30" t="s">
        <v>1139</v>
      </c>
      <c r="B365" s="49"/>
      <c r="C365" s="50"/>
      <c r="D365" s="50"/>
      <c r="E365" s="50"/>
      <c r="F365" s="50"/>
      <c r="G365" s="50"/>
      <c r="H365" s="51">
        <v>0</v>
      </c>
      <c r="I365" s="51">
        <v>19760</v>
      </c>
      <c r="J365" s="51">
        <v>8282.5</v>
      </c>
      <c r="K365" s="52">
        <v>28042.5</v>
      </c>
    </row>
    <row r="366" spans="1:11" x14ac:dyDescent="0.25">
      <c r="A366" s="2" t="s">
        <v>721</v>
      </c>
      <c r="B366" s="32"/>
      <c r="C366" s="32"/>
      <c r="D366" s="32"/>
      <c r="E366" s="32"/>
      <c r="F366" s="32"/>
      <c r="G366" s="32"/>
      <c r="H366" s="31">
        <v>0</v>
      </c>
      <c r="I366" s="31">
        <v>515.48</v>
      </c>
      <c r="J366" s="31">
        <v>0</v>
      </c>
      <c r="K366" s="31">
        <v>515.48</v>
      </c>
    </row>
    <row r="367" spans="1:11" x14ac:dyDescent="0.25">
      <c r="A367" s="30" t="s">
        <v>1146</v>
      </c>
      <c r="B367" s="49"/>
      <c r="C367" s="50"/>
      <c r="D367" s="50"/>
      <c r="E367" s="50"/>
      <c r="F367" s="50"/>
      <c r="G367" s="50"/>
      <c r="H367" s="51">
        <v>0</v>
      </c>
      <c r="I367" s="51">
        <v>515.48</v>
      </c>
      <c r="J367" s="51">
        <v>0</v>
      </c>
      <c r="K367" s="52">
        <v>515.48</v>
      </c>
    </row>
    <row r="368" spans="1:11" x14ac:dyDescent="0.25">
      <c r="A368" s="2" t="s">
        <v>722</v>
      </c>
      <c r="B368" s="32"/>
      <c r="C368" s="32"/>
      <c r="D368" s="32"/>
      <c r="E368" s="32"/>
      <c r="F368" s="32"/>
      <c r="G368" s="32"/>
      <c r="H368" s="31">
        <v>0</v>
      </c>
      <c r="I368" s="31">
        <v>27623.120000000003</v>
      </c>
      <c r="J368" s="31">
        <v>26159.46</v>
      </c>
      <c r="K368" s="31">
        <v>53782.58</v>
      </c>
    </row>
    <row r="369" spans="1:11" x14ac:dyDescent="0.25">
      <c r="A369" s="30" t="s">
        <v>1138</v>
      </c>
      <c r="B369" s="49"/>
      <c r="C369" s="50"/>
      <c r="D369" s="50"/>
      <c r="E369" s="50"/>
      <c r="F369" s="50"/>
      <c r="G369" s="50"/>
      <c r="H369" s="51">
        <v>0</v>
      </c>
      <c r="I369" s="51">
        <v>27623.120000000003</v>
      </c>
      <c r="J369" s="51">
        <v>26159.46</v>
      </c>
      <c r="K369" s="52">
        <v>53782.58</v>
      </c>
    </row>
    <row r="370" spans="1:11" x14ac:dyDescent="0.25">
      <c r="A370" s="2" t="s">
        <v>723</v>
      </c>
      <c r="B370" s="32"/>
      <c r="C370" s="32"/>
      <c r="D370" s="32"/>
      <c r="E370" s="32"/>
      <c r="F370" s="32"/>
      <c r="G370" s="32"/>
      <c r="H370" s="31">
        <v>0</v>
      </c>
      <c r="I370" s="31">
        <v>15433.47</v>
      </c>
      <c r="J370" s="31">
        <v>0</v>
      </c>
      <c r="K370" s="31">
        <v>15433.47</v>
      </c>
    </row>
    <row r="371" spans="1:11" x14ac:dyDescent="0.25">
      <c r="A371" s="30" t="s">
        <v>1138</v>
      </c>
      <c r="B371" s="49"/>
      <c r="C371" s="50"/>
      <c r="D371" s="50"/>
      <c r="E371" s="50"/>
      <c r="F371" s="50"/>
      <c r="G371" s="50"/>
      <c r="H371" s="51">
        <v>0</v>
      </c>
      <c r="I371" s="51">
        <v>15433.47</v>
      </c>
      <c r="J371" s="51">
        <v>0</v>
      </c>
      <c r="K371" s="52">
        <v>15433.47</v>
      </c>
    </row>
    <row r="372" spans="1:11" x14ac:dyDescent="0.25">
      <c r="A372" s="2" t="s">
        <v>724</v>
      </c>
      <c r="B372" s="32"/>
      <c r="C372" s="32"/>
      <c r="D372" s="32"/>
      <c r="E372" s="32"/>
      <c r="F372" s="31">
        <v>4267</v>
      </c>
      <c r="G372" s="32"/>
      <c r="H372" s="32"/>
      <c r="I372" s="32"/>
      <c r="J372" s="32"/>
      <c r="K372" s="31">
        <v>4267</v>
      </c>
    </row>
    <row r="373" spans="1:11" x14ac:dyDescent="0.25">
      <c r="A373" s="30" t="s">
        <v>1147</v>
      </c>
      <c r="B373" s="49"/>
      <c r="C373" s="50"/>
      <c r="D373" s="50"/>
      <c r="E373" s="50"/>
      <c r="F373" s="51">
        <v>4267</v>
      </c>
      <c r="G373" s="50"/>
      <c r="H373" s="50"/>
      <c r="I373" s="50"/>
      <c r="J373" s="50"/>
      <c r="K373" s="52">
        <v>4267</v>
      </c>
    </row>
    <row r="374" spans="1:11" x14ac:dyDescent="0.25">
      <c r="A374" s="2" t="s">
        <v>725</v>
      </c>
      <c r="B374" s="32"/>
      <c r="C374" s="32"/>
      <c r="D374" s="31">
        <v>1500000</v>
      </c>
      <c r="E374" s="32"/>
      <c r="F374" s="32"/>
      <c r="G374" s="31">
        <v>831319</v>
      </c>
      <c r="H374" s="31">
        <v>1214372</v>
      </c>
      <c r="I374" s="31">
        <v>0</v>
      </c>
      <c r="J374" s="31">
        <v>0</v>
      </c>
      <c r="K374" s="31">
        <v>3545691</v>
      </c>
    </row>
    <row r="375" spans="1:11" x14ac:dyDescent="0.25">
      <c r="A375" s="30" t="s">
        <v>749</v>
      </c>
      <c r="B375" s="49"/>
      <c r="C375" s="50"/>
      <c r="D375" s="51">
        <v>1500000</v>
      </c>
      <c r="E375" s="50"/>
      <c r="F375" s="50"/>
      <c r="G375" s="51">
        <v>831319</v>
      </c>
      <c r="H375" s="51">
        <v>1214372</v>
      </c>
      <c r="I375" s="51">
        <v>0</v>
      </c>
      <c r="J375" s="51">
        <v>0</v>
      </c>
      <c r="K375" s="52">
        <v>3545691</v>
      </c>
    </row>
    <row r="376" spans="1:11" x14ac:dyDescent="0.25">
      <c r="A376" s="2" t="s">
        <v>9</v>
      </c>
      <c r="B376" s="53">
        <v>3284693.08</v>
      </c>
      <c r="C376" s="51">
        <v>5102729.4099999992</v>
      </c>
      <c r="D376" s="51">
        <v>5407579.1099999994</v>
      </c>
      <c r="E376" s="51">
        <v>4042797.9899999993</v>
      </c>
      <c r="F376" s="51">
        <v>4408538.3899999997</v>
      </c>
      <c r="G376" s="51">
        <v>4075559.99</v>
      </c>
      <c r="H376" s="51">
        <v>3499200.9799999995</v>
      </c>
      <c r="I376" s="51">
        <v>2210290.8199999994</v>
      </c>
      <c r="J376" s="51">
        <v>1892025.81</v>
      </c>
      <c r="K376" s="52">
        <v>33923415.579999983</v>
      </c>
    </row>
  </sheetData>
  <pageMargins left="0.45" right="0.45" top="0.5" bottom="0.75" header="0.3" footer="0.3"/>
  <pageSetup paperSize="5" scale="70" fitToHeight="0" orientation="landscape" verticalDpi="1200" r:id="rId2"/>
  <headerFooter>
    <oddFooter>&amp;LFUND &amp;A&amp;CPage &amp;P of &amp;N&amp;RPrinted: &amp;D at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8"/>
  <sheetViews>
    <sheetView zoomScaleNormal="100" workbookViewId="0">
      <selection activeCell="M56" sqref="C56:M56"/>
    </sheetView>
  </sheetViews>
  <sheetFormatPr defaultRowHeight="15" x14ac:dyDescent="0.25"/>
  <cols>
    <col min="1" max="1" width="29" style="11" customWidth="1"/>
    <col min="2" max="2" width="1.140625" style="11" customWidth="1"/>
    <col min="3" max="3" width="28" style="11" customWidth="1"/>
    <col min="4" max="13" width="16.140625" style="11" customWidth="1"/>
    <col min="14" max="15" width="10.7109375" style="11" bestFit="1" customWidth="1"/>
    <col min="16" max="17" width="11.42578125" style="11" bestFit="1" customWidth="1"/>
    <col min="18" max="19" width="10.140625" style="11" bestFit="1" customWidth="1"/>
    <col min="20" max="20" width="10.42578125" style="11" customWidth="1"/>
    <col min="21" max="21" width="9.7109375" style="11" bestFit="1" customWidth="1"/>
    <col min="22" max="23" width="14.140625" style="11" bestFit="1" customWidth="1"/>
    <col min="24" max="24" width="11.7109375" style="11" bestFit="1" customWidth="1"/>
    <col min="25" max="25" width="13.7109375" style="11" bestFit="1" customWidth="1"/>
    <col min="26" max="27" width="8.7109375" style="11" bestFit="1" customWidth="1"/>
    <col min="28" max="28" width="12.7109375" style="11" bestFit="1" customWidth="1"/>
    <col min="29" max="29" width="9.7109375" style="11" bestFit="1" customWidth="1"/>
    <col min="30" max="30" width="10.140625" style="11" bestFit="1" customWidth="1"/>
    <col min="31" max="31" width="13.7109375" style="11" bestFit="1" customWidth="1"/>
    <col min="32" max="32" width="8.7109375" style="11" bestFit="1" customWidth="1"/>
    <col min="33" max="33" width="12.5703125" style="11" bestFit="1" customWidth="1"/>
    <col min="34" max="34" width="10.140625" style="11" bestFit="1" customWidth="1"/>
    <col min="35" max="35" width="8.7109375" style="11" bestFit="1" customWidth="1"/>
    <col min="36" max="36" width="12.5703125" style="11" bestFit="1" customWidth="1"/>
    <col min="37" max="38" width="11.140625" style="11" bestFit="1" customWidth="1"/>
    <col min="39" max="39" width="10.42578125" style="11" bestFit="1" customWidth="1"/>
    <col min="40" max="40" width="11.140625" style="11" bestFit="1" customWidth="1"/>
    <col min="41" max="41" width="12.5703125" style="11" bestFit="1" customWidth="1"/>
    <col min="42" max="42" width="10.140625" style="11" bestFit="1" customWidth="1"/>
    <col min="43" max="43" width="11.140625" style="11" bestFit="1" customWidth="1"/>
    <col min="44" max="44" width="8.7109375" style="11" bestFit="1" customWidth="1"/>
    <col min="45" max="45" width="11.140625" style="11" bestFit="1" customWidth="1"/>
    <col min="46" max="46" width="14.140625" style="11" bestFit="1" customWidth="1"/>
    <col min="47" max="47" width="44.28515625" style="11" bestFit="1" customWidth="1"/>
    <col min="48" max="48" width="38.7109375" style="11" bestFit="1" customWidth="1"/>
    <col min="49" max="49" width="34.28515625" style="11" bestFit="1" customWidth="1"/>
    <col min="50" max="50" width="47.7109375" style="11" bestFit="1" customWidth="1"/>
    <col min="51" max="51" width="42.140625" style="11" bestFit="1" customWidth="1"/>
    <col min="52" max="52" width="34.7109375" style="11" bestFit="1" customWidth="1"/>
    <col min="53" max="53" width="33.140625" style="11" bestFit="1" customWidth="1"/>
    <col min="54" max="54" width="44.140625" style="11" bestFit="1" customWidth="1"/>
    <col min="55" max="55" width="39" style="11" bestFit="1" customWidth="1"/>
    <col min="56" max="56" width="36" style="11" bestFit="1" customWidth="1"/>
    <col min="57" max="57" width="48.7109375" style="11" bestFit="1" customWidth="1"/>
    <col min="58" max="58" width="35.42578125" style="11" bestFit="1" customWidth="1"/>
    <col min="59" max="59" width="52.5703125" style="11" bestFit="1" customWidth="1"/>
    <col min="60" max="60" width="42.28515625" style="11" bestFit="1" customWidth="1"/>
    <col min="61" max="61" width="48.140625" style="11" bestFit="1" customWidth="1"/>
    <col min="62" max="62" width="54.7109375" style="11" bestFit="1" customWidth="1"/>
    <col min="63" max="63" width="36.5703125" style="11" bestFit="1" customWidth="1"/>
    <col min="64" max="64" width="45.28515625" style="11" bestFit="1" customWidth="1"/>
    <col min="65" max="65" width="49.7109375" style="11" bestFit="1" customWidth="1"/>
    <col min="66" max="66" width="27.85546875" style="11" bestFit="1" customWidth="1"/>
    <col min="67" max="67" width="38.28515625" style="11" bestFit="1" customWidth="1"/>
    <col min="68" max="68" width="29.140625" style="11" bestFit="1" customWidth="1"/>
    <col min="69" max="69" width="35.28515625" style="11" bestFit="1" customWidth="1"/>
    <col min="70" max="70" width="40.7109375" style="11" bestFit="1" customWidth="1"/>
    <col min="71" max="71" width="39.28515625" style="11" bestFit="1" customWidth="1"/>
    <col min="72" max="72" width="39.7109375" style="11" bestFit="1" customWidth="1"/>
    <col min="73" max="73" width="43.42578125" style="11" bestFit="1" customWidth="1"/>
    <col min="74" max="74" width="30.5703125" style="11" bestFit="1" customWidth="1"/>
    <col min="75" max="75" width="48.28515625" style="11" bestFit="1" customWidth="1"/>
    <col min="76" max="76" width="44" style="11" bestFit="1" customWidth="1"/>
    <col min="77" max="77" width="29.5703125" style="11" bestFit="1" customWidth="1"/>
    <col min="78" max="78" width="43.140625" style="11" bestFit="1" customWidth="1"/>
    <col min="79" max="79" width="51.28515625" style="11" bestFit="1" customWidth="1"/>
    <col min="80" max="80" width="48.28515625" style="11" bestFit="1" customWidth="1"/>
    <col min="81" max="81" width="35.140625" style="11" bestFit="1" customWidth="1"/>
    <col min="82" max="82" width="42" style="11" bestFit="1" customWidth="1"/>
    <col min="83" max="83" width="45.5703125" style="11" bestFit="1" customWidth="1"/>
    <col min="84" max="84" width="49.42578125" style="11" bestFit="1" customWidth="1"/>
    <col min="85" max="85" width="42" style="11" bestFit="1" customWidth="1"/>
    <col min="86" max="86" width="40.42578125" style="11" bestFit="1" customWidth="1"/>
    <col min="87" max="87" width="43.7109375" style="11" bestFit="1" customWidth="1"/>
    <col min="88" max="88" width="40.5703125" style="11" bestFit="1" customWidth="1"/>
    <col min="89" max="89" width="39.28515625" style="11" bestFit="1" customWidth="1"/>
    <col min="90" max="90" width="46.85546875" style="11" bestFit="1" customWidth="1"/>
    <col min="91" max="91" width="41.28515625" style="11" bestFit="1" customWidth="1"/>
    <col min="92" max="92" width="37.5703125" style="11" bestFit="1" customWidth="1"/>
    <col min="93" max="93" width="42.5703125" style="11" bestFit="1" customWidth="1"/>
    <col min="94" max="94" width="39.140625" style="11" bestFit="1" customWidth="1"/>
    <col min="95" max="95" width="44.140625" style="11" bestFit="1" customWidth="1"/>
    <col min="96" max="96" width="50" style="11" bestFit="1" customWidth="1"/>
    <col min="97" max="97" width="52.140625" style="11" bestFit="1" customWidth="1"/>
    <col min="98" max="98" width="54.28515625" style="11" bestFit="1" customWidth="1"/>
    <col min="99" max="99" width="53.28515625" style="11" bestFit="1" customWidth="1"/>
    <col min="100" max="100" width="36.28515625" style="11" bestFit="1" customWidth="1"/>
    <col min="101" max="101" width="52.7109375" style="11" bestFit="1" customWidth="1"/>
    <col min="102" max="102" width="52.28515625" style="11" bestFit="1" customWidth="1"/>
    <col min="103" max="103" width="50.7109375" style="11" bestFit="1" customWidth="1"/>
    <col min="104" max="104" width="51.85546875" style="11" bestFit="1" customWidth="1"/>
    <col min="105" max="105" width="49.140625" style="11" bestFit="1" customWidth="1"/>
    <col min="106" max="106" width="41.28515625" style="11" bestFit="1" customWidth="1"/>
    <col min="107" max="107" width="48.7109375" style="11" bestFit="1" customWidth="1"/>
    <col min="108" max="108" width="50.7109375" style="11" bestFit="1" customWidth="1"/>
    <col min="109" max="109" width="44" style="11" bestFit="1" customWidth="1"/>
    <col min="110" max="111" width="42.28515625" style="11" bestFit="1" customWidth="1"/>
    <col min="112" max="112" width="62.28515625" style="11" bestFit="1" customWidth="1"/>
    <col min="113" max="113" width="33.7109375" style="11" bestFit="1" customWidth="1"/>
    <col min="114" max="114" width="28.28515625" style="11" bestFit="1" customWidth="1"/>
    <col min="115" max="115" width="42.5703125" style="11" bestFit="1" customWidth="1"/>
    <col min="116" max="116" width="50.85546875" style="11" bestFit="1" customWidth="1"/>
    <col min="117" max="117" width="53.5703125" style="11" bestFit="1" customWidth="1"/>
    <col min="118" max="118" width="46.140625" style="11" bestFit="1" customWidth="1"/>
    <col min="119" max="119" width="53.7109375" style="11" bestFit="1" customWidth="1"/>
    <col min="120" max="120" width="49" style="11" bestFit="1" customWidth="1"/>
    <col min="121" max="121" width="36.140625" style="11" bestFit="1" customWidth="1"/>
    <col min="122" max="122" width="37.85546875" style="11" bestFit="1" customWidth="1"/>
    <col min="123" max="123" width="39.140625" style="11" bestFit="1" customWidth="1"/>
    <col min="124" max="124" width="37.28515625" style="11" bestFit="1" customWidth="1"/>
    <col min="125" max="125" width="59" style="11" bestFit="1" customWidth="1"/>
    <col min="126" max="126" width="27.28515625" style="11" bestFit="1" customWidth="1"/>
    <col min="127" max="127" width="42.42578125" style="11" bestFit="1" customWidth="1"/>
    <col min="128" max="128" width="42.7109375" style="11" bestFit="1" customWidth="1"/>
    <col min="129" max="129" width="52.28515625" style="11" bestFit="1" customWidth="1"/>
    <col min="130" max="130" width="37.42578125" style="11" bestFit="1" customWidth="1"/>
    <col min="131" max="131" width="39.5703125" style="11" bestFit="1" customWidth="1"/>
    <col min="132" max="132" width="36.5703125" style="11" bestFit="1" customWidth="1"/>
    <col min="133" max="133" width="14.140625" style="11" bestFit="1" customWidth="1"/>
    <col min="134" max="16384" width="9.140625" style="11"/>
  </cols>
  <sheetData>
    <row r="1" spans="1:13" x14ac:dyDescent="0.25">
      <c r="A1" s="6" t="s">
        <v>1190</v>
      </c>
      <c r="C1" s="6" t="s">
        <v>1190</v>
      </c>
      <c r="D1"/>
      <c r="E1"/>
      <c r="F1"/>
      <c r="G1"/>
      <c r="H1"/>
      <c r="I1"/>
      <c r="J1"/>
      <c r="K1"/>
      <c r="L1"/>
      <c r="M1"/>
    </row>
    <row r="2" spans="1:13" x14ac:dyDescent="0.25">
      <c r="A2" s="11" t="s">
        <v>1235</v>
      </c>
      <c r="C2" s="11" t="s">
        <v>1235</v>
      </c>
      <c r="D2" s="8">
        <f t="shared" ref="D2:D10" si="0">SUMIFS(D$21:D$47,$A$21:$A$47,A2)</f>
        <v>2029379.6199999999</v>
      </c>
      <c r="E2" s="8">
        <f>SUMIFS(E$20:E$53,$A$20:$A$53,$A2)</f>
        <v>2634166.3500000006</v>
      </c>
      <c r="F2" s="8">
        <f t="shared" ref="F2:L10" si="1">SUMIFS(F$20:F$53,$A$20:$A$53,$A2)</f>
        <v>3482250.88</v>
      </c>
      <c r="G2" s="8">
        <f t="shared" si="1"/>
        <v>1767148.5699999994</v>
      </c>
      <c r="H2" s="8">
        <f t="shared" si="1"/>
        <v>2455277.37</v>
      </c>
      <c r="I2" s="8">
        <f t="shared" si="1"/>
        <v>3319061.3299999996</v>
      </c>
      <c r="J2" s="8">
        <f t="shared" si="1"/>
        <v>2703432.9299999997</v>
      </c>
      <c r="K2" s="8">
        <f t="shared" si="1"/>
        <v>1467245.4899999998</v>
      </c>
      <c r="L2" s="8">
        <f t="shared" si="1"/>
        <v>1368901.55</v>
      </c>
      <c r="M2" s="8">
        <f>SUM(D2:L2)</f>
        <v>21226864.089999996</v>
      </c>
    </row>
    <row r="3" spans="1:13" x14ac:dyDescent="0.25">
      <c r="A3" s="11" t="s">
        <v>1150</v>
      </c>
      <c r="C3" s="11" t="s">
        <v>1150</v>
      </c>
      <c r="D3" s="8">
        <f t="shared" si="0"/>
        <v>0</v>
      </c>
      <c r="E3" s="8">
        <f t="shared" ref="E3:E10" si="2">SUMIFS(E$20:E$53,$A$20:$A$53,$A3)</f>
        <v>0</v>
      </c>
      <c r="F3" s="8">
        <f t="shared" si="1"/>
        <v>0</v>
      </c>
      <c r="G3" s="8">
        <f t="shared" si="1"/>
        <v>0</v>
      </c>
      <c r="H3" s="8">
        <f t="shared" si="1"/>
        <v>0</v>
      </c>
      <c r="I3" s="8">
        <f t="shared" si="1"/>
        <v>0</v>
      </c>
      <c r="J3" s="8">
        <f t="shared" si="1"/>
        <v>0</v>
      </c>
      <c r="K3" s="8">
        <f t="shared" si="1"/>
        <v>0</v>
      </c>
      <c r="L3" s="8">
        <f t="shared" si="1"/>
        <v>0</v>
      </c>
      <c r="M3" s="8">
        <f t="shared" ref="M3:M10" si="3">SUM(D3:L3)</f>
        <v>0</v>
      </c>
    </row>
    <row r="4" spans="1:13" x14ac:dyDescent="0.25">
      <c r="A4" s="11" t="s">
        <v>1236</v>
      </c>
      <c r="C4" s="11" t="s">
        <v>1236</v>
      </c>
      <c r="D4" s="8">
        <f t="shared" si="0"/>
        <v>0</v>
      </c>
      <c r="E4" s="8">
        <f t="shared" si="2"/>
        <v>0</v>
      </c>
      <c r="F4" s="8">
        <f t="shared" si="1"/>
        <v>0</v>
      </c>
      <c r="G4" s="8">
        <f t="shared" si="1"/>
        <v>0</v>
      </c>
      <c r="H4" s="8">
        <f t="shared" si="1"/>
        <v>0</v>
      </c>
      <c r="I4" s="8">
        <f t="shared" si="1"/>
        <v>0</v>
      </c>
      <c r="J4" s="8">
        <f t="shared" si="1"/>
        <v>0</v>
      </c>
      <c r="K4" s="8">
        <f t="shared" si="1"/>
        <v>0</v>
      </c>
      <c r="L4" s="8">
        <f t="shared" si="1"/>
        <v>0</v>
      </c>
      <c r="M4" s="8">
        <f t="shared" si="3"/>
        <v>0</v>
      </c>
    </row>
    <row r="5" spans="1:13" x14ac:dyDescent="0.25">
      <c r="A5" s="11" t="s">
        <v>1234</v>
      </c>
      <c r="C5" s="11" t="s">
        <v>1234</v>
      </c>
      <c r="D5" s="8">
        <f t="shared" si="0"/>
        <v>0</v>
      </c>
      <c r="E5" s="8">
        <f t="shared" si="2"/>
        <v>0</v>
      </c>
      <c r="F5" s="8">
        <f t="shared" si="1"/>
        <v>0</v>
      </c>
      <c r="G5" s="8">
        <f t="shared" si="1"/>
        <v>0</v>
      </c>
      <c r="H5" s="8">
        <f t="shared" si="1"/>
        <v>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3"/>
        <v>0</v>
      </c>
    </row>
    <row r="6" spans="1:13" x14ac:dyDescent="0.25">
      <c r="A6" s="11" t="s">
        <v>1189</v>
      </c>
      <c r="C6" s="11" t="s">
        <v>1189</v>
      </c>
      <c r="D6" s="8">
        <f t="shared" si="0"/>
        <v>108139.80999999998</v>
      </c>
      <c r="E6" s="8">
        <f t="shared" si="2"/>
        <v>103306.90999999999</v>
      </c>
      <c r="F6" s="8">
        <f t="shared" si="1"/>
        <v>482804.82</v>
      </c>
      <c r="G6" s="8">
        <f t="shared" si="1"/>
        <v>858923.09</v>
      </c>
      <c r="H6" s="8">
        <f t="shared" si="1"/>
        <v>470625.6</v>
      </c>
      <c r="I6" s="8">
        <f t="shared" si="1"/>
        <v>167448.36000000002</v>
      </c>
      <c r="J6" s="8">
        <f t="shared" si="1"/>
        <v>153737.23000000001</v>
      </c>
      <c r="K6" s="8">
        <f t="shared" si="1"/>
        <v>86312.790000000037</v>
      </c>
      <c r="L6" s="8">
        <f t="shared" si="1"/>
        <v>119184.26999999999</v>
      </c>
      <c r="M6" s="8">
        <f t="shared" si="3"/>
        <v>2550482.88</v>
      </c>
    </row>
    <row r="7" spans="1:13" x14ac:dyDescent="0.25">
      <c r="A7" s="11" t="s">
        <v>1233</v>
      </c>
      <c r="C7" s="11" t="s">
        <v>1233</v>
      </c>
      <c r="D7" s="8">
        <f t="shared" si="0"/>
        <v>631142.25</v>
      </c>
      <c r="E7" s="8">
        <f t="shared" si="2"/>
        <v>896292.07</v>
      </c>
      <c r="F7" s="8">
        <f t="shared" si="1"/>
        <v>1231169.1399999999</v>
      </c>
      <c r="G7" s="8">
        <f t="shared" si="1"/>
        <v>1278927.4500000002</v>
      </c>
      <c r="H7" s="8">
        <f t="shared" si="1"/>
        <v>1043519.7799999994</v>
      </c>
      <c r="I7" s="8">
        <f t="shared" si="1"/>
        <v>457967.34</v>
      </c>
      <c r="J7" s="8">
        <f t="shared" si="1"/>
        <v>143969.57000000004</v>
      </c>
      <c r="K7" s="8">
        <f t="shared" si="1"/>
        <v>228520.91999999998</v>
      </c>
      <c r="L7" s="8">
        <f t="shared" si="1"/>
        <v>178565.74</v>
      </c>
      <c r="M7" s="8">
        <f t="shared" si="3"/>
        <v>6090074.2599999998</v>
      </c>
    </row>
    <row r="8" spans="1:13" x14ac:dyDescent="0.25">
      <c r="A8" s="11" t="s">
        <v>1232</v>
      </c>
      <c r="C8" s="11" t="s">
        <v>1232</v>
      </c>
      <c r="D8" s="8">
        <f t="shared" si="0"/>
        <v>0</v>
      </c>
      <c r="E8" s="8">
        <f t="shared" si="2"/>
        <v>0</v>
      </c>
      <c r="F8" s="8">
        <f t="shared" si="1"/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3"/>
        <v>0</v>
      </c>
    </row>
    <row r="9" spans="1:13" x14ac:dyDescent="0.25">
      <c r="A9" s="11" t="s">
        <v>1184</v>
      </c>
      <c r="C9" s="11" t="s">
        <v>1184</v>
      </c>
      <c r="D9" s="8">
        <f t="shared" si="0"/>
        <v>37282.73000000001</v>
      </c>
      <c r="E9" s="8">
        <f t="shared" si="2"/>
        <v>851125.13</v>
      </c>
      <c r="F9" s="8">
        <f t="shared" si="1"/>
        <v>44349.8</v>
      </c>
      <c r="G9" s="8">
        <f t="shared" si="1"/>
        <v>89.24</v>
      </c>
      <c r="H9" s="8">
        <f t="shared" si="1"/>
        <v>2140.1799999999998</v>
      </c>
      <c r="I9" s="8">
        <f t="shared" si="1"/>
        <v>0</v>
      </c>
      <c r="J9" s="8">
        <f t="shared" si="1"/>
        <v>0</v>
      </c>
      <c r="K9" s="8">
        <f t="shared" si="1"/>
        <v>-9275.11</v>
      </c>
      <c r="L9" s="8">
        <f t="shared" si="1"/>
        <v>-2875.36</v>
      </c>
      <c r="M9" s="8">
        <f t="shared" si="3"/>
        <v>922836.6100000001</v>
      </c>
    </row>
    <row r="10" spans="1:13" x14ac:dyDescent="0.25">
      <c r="A10" s="11" t="s">
        <v>1185</v>
      </c>
      <c r="C10" s="11" t="s">
        <v>1185</v>
      </c>
      <c r="D10" s="8">
        <f t="shared" si="0"/>
        <v>478748.66999999981</v>
      </c>
      <c r="E10" s="8">
        <f t="shared" si="2"/>
        <v>617838.95000000019</v>
      </c>
      <c r="F10" s="8">
        <f t="shared" si="1"/>
        <v>167004.47000000006</v>
      </c>
      <c r="G10" s="8">
        <f t="shared" si="1"/>
        <v>137709.64000000001</v>
      </c>
      <c r="H10" s="8">
        <f t="shared" si="1"/>
        <v>436975.46000000008</v>
      </c>
      <c r="I10" s="8">
        <f t="shared" si="1"/>
        <v>283027.96000000002</v>
      </c>
      <c r="J10" s="8">
        <f t="shared" si="1"/>
        <v>498061.25</v>
      </c>
      <c r="K10" s="8">
        <f t="shared" si="1"/>
        <v>285541.73000000004</v>
      </c>
      <c r="L10" s="8">
        <f t="shared" si="1"/>
        <v>228249.61</v>
      </c>
      <c r="M10" s="8">
        <f t="shared" si="3"/>
        <v>3133157.7399999998</v>
      </c>
    </row>
    <row r="11" spans="1:13" ht="15.75" thickBot="1" x14ac:dyDescent="0.3">
      <c r="A11" s="11" t="s">
        <v>1193</v>
      </c>
      <c r="C11" s="11" t="s">
        <v>1193</v>
      </c>
      <c r="D11" s="60">
        <f>SUM(D2:D10)</f>
        <v>3284693.0799999996</v>
      </c>
      <c r="E11" s="60">
        <f t="shared" ref="E11:M11" si="4">SUM(E2:E10)</f>
        <v>5102729.4100000011</v>
      </c>
      <c r="F11" s="60">
        <f t="shared" si="4"/>
        <v>5407579.1099999994</v>
      </c>
      <c r="G11" s="60">
        <f t="shared" si="4"/>
        <v>4042797.9899999998</v>
      </c>
      <c r="H11" s="60">
        <f t="shared" si="4"/>
        <v>4408538.3899999997</v>
      </c>
      <c r="I11" s="60">
        <f t="shared" si="4"/>
        <v>4227504.9899999993</v>
      </c>
      <c r="J11" s="60">
        <f t="shared" si="4"/>
        <v>3499200.9799999995</v>
      </c>
      <c r="K11" s="60">
        <f t="shared" si="4"/>
        <v>2058345.8199999996</v>
      </c>
      <c r="L11" s="60">
        <f t="shared" si="4"/>
        <v>1892025.81</v>
      </c>
      <c r="M11" s="60">
        <f t="shared" si="4"/>
        <v>33923415.579999998</v>
      </c>
    </row>
    <row r="12" spans="1:13" ht="15.75" thickTop="1" x14ac:dyDescent="0.25">
      <c r="C12"/>
      <c r="D12"/>
      <c r="E12"/>
      <c r="F12"/>
      <c r="G12"/>
      <c r="H12"/>
      <c r="I12"/>
      <c r="J12"/>
      <c r="K12"/>
      <c r="L12"/>
      <c r="M12"/>
    </row>
    <row r="13" spans="1:13" x14ac:dyDescent="0.25">
      <c r="C13"/>
      <c r="D13"/>
      <c r="E13"/>
      <c r="F13"/>
      <c r="G13"/>
      <c r="H13"/>
      <c r="I13"/>
      <c r="J13"/>
      <c r="K13"/>
      <c r="L13"/>
      <c r="M13"/>
    </row>
    <row r="14" spans="1:13" ht="60" x14ac:dyDescent="0.25">
      <c r="C14" s="9" t="s">
        <v>1</v>
      </c>
      <c r="D14" s="10" t="s" vm="14">
        <v>726</v>
      </c>
    </row>
    <row r="15" spans="1:13" x14ac:dyDescent="0.25">
      <c r="C15" s="9" t="s">
        <v>2</v>
      </c>
      <c r="D15" s="11" t="s" vm="1">
        <v>3</v>
      </c>
    </row>
    <row r="16" spans="1:13" x14ac:dyDescent="0.25">
      <c r="C16" s="9" t="s">
        <v>4</v>
      </c>
      <c r="D16" s="11" t="s" vm="2">
        <v>5</v>
      </c>
    </row>
    <row r="18" spans="1:13" x14ac:dyDescent="0.25">
      <c r="C18" s="9" t="s">
        <v>8</v>
      </c>
      <c r="D18" s="12" t="s">
        <v>742</v>
      </c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7.75" customHeight="1" x14ac:dyDescent="0.25">
      <c r="C19" s="9" t="s">
        <v>1183</v>
      </c>
      <c r="D19" s="21" t="s">
        <v>17</v>
      </c>
      <c r="E19" s="21" t="s">
        <v>16</v>
      </c>
      <c r="F19" s="21" t="s">
        <v>15</v>
      </c>
      <c r="G19" s="21" t="s">
        <v>14</v>
      </c>
      <c r="H19" s="21" t="s">
        <v>13</v>
      </c>
      <c r="I19" s="21" t="s">
        <v>12</v>
      </c>
      <c r="J19" s="21" t="s">
        <v>11</v>
      </c>
      <c r="K19" s="21" t="s">
        <v>10</v>
      </c>
      <c r="L19" s="21" t="s">
        <v>0</v>
      </c>
      <c r="M19" s="21" t="s">
        <v>9</v>
      </c>
    </row>
    <row r="20" spans="1:13" x14ac:dyDescent="0.25">
      <c r="C20" s="14"/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4"/>
      <c r="L20" s="34"/>
      <c r="M20" s="33">
        <v>0</v>
      </c>
    </row>
    <row r="21" spans="1:13" x14ac:dyDescent="0.25">
      <c r="A21" s="11" t="s">
        <v>1184</v>
      </c>
      <c r="C21" s="14" t="s">
        <v>1163</v>
      </c>
      <c r="D21" s="34"/>
      <c r="E21" s="34"/>
      <c r="F21" s="34"/>
      <c r="G21" s="34"/>
      <c r="H21" s="33">
        <v>2140.1799999999998</v>
      </c>
      <c r="I21" s="34"/>
      <c r="J21" s="34"/>
      <c r="K21" s="34"/>
      <c r="L21" s="34"/>
      <c r="M21" s="33">
        <v>2140.1799999999998</v>
      </c>
    </row>
    <row r="22" spans="1:13" x14ac:dyDescent="0.25">
      <c r="A22" s="11" t="s">
        <v>1189</v>
      </c>
      <c r="C22" s="14" t="s">
        <v>1198</v>
      </c>
      <c r="D22" s="33">
        <v>17627.64</v>
      </c>
      <c r="E22" s="33">
        <v>20179.999999999993</v>
      </c>
      <c r="F22" s="33">
        <v>18153.999999999993</v>
      </c>
      <c r="G22" s="33">
        <v>18440.340000000004</v>
      </c>
      <c r="H22" s="33">
        <v>17755.990000000009</v>
      </c>
      <c r="I22" s="33">
        <v>19017.999999999996</v>
      </c>
      <c r="J22" s="33">
        <v>13913.000000000005</v>
      </c>
      <c r="K22" s="33">
        <v>14343.000000000035</v>
      </c>
      <c r="L22" s="33">
        <v>6589.619999999999</v>
      </c>
      <c r="M22" s="33">
        <v>146021.59000000003</v>
      </c>
    </row>
    <row r="23" spans="1:13" x14ac:dyDescent="0.25">
      <c r="A23" s="11" t="s">
        <v>1189</v>
      </c>
      <c r="C23" s="14" t="s">
        <v>1199</v>
      </c>
      <c r="D23" s="33">
        <v>75454.059999999983</v>
      </c>
      <c r="E23" s="33">
        <v>464.03</v>
      </c>
      <c r="F23" s="33">
        <v>0</v>
      </c>
      <c r="G23" s="34"/>
      <c r="H23" s="33">
        <v>261.60000000000002</v>
      </c>
      <c r="I23" s="33">
        <v>78293.52</v>
      </c>
      <c r="J23" s="33">
        <v>69238.87</v>
      </c>
      <c r="K23" s="33">
        <v>21388.6</v>
      </c>
      <c r="L23" s="33">
        <v>90250.5</v>
      </c>
      <c r="M23" s="33">
        <v>335351.18</v>
      </c>
    </row>
    <row r="24" spans="1:13" x14ac:dyDescent="0.25">
      <c r="A24" s="11" t="s">
        <v>1235</v>
      </c>
      <c r="C24" s="14" t="s">
        <v>1164</v>
      </c>
      <c r="D24" s="33">
        <v>1459429.17</v>
      </c>
      <c r="E24" s="33">
        <v>1707773.2200000002</v>
      </c>
      <c r="F24" s="33">
        <v>3111176.21</v>
      </c>
      <c r="G24" s="33">
        <v>1543792.3599999994</v>
      </c>
      <c r="H24" s="33">
        <v>2388630.67</v>
      </c>
      <c r="I24" s="33">
        <v>3177277.0899999994</v>
      </c>
      <c r="J24" s="33">
        <v>2661546.3499999996</v>
      </c>
      <c r="K24" s="33">
        <v>1366779.8499999999</v>
      </c>
      <c r="L24" s="33">
        <v>1338490.77</v>
      </c>
      <c r="M24" s="33">
        <v>18754895.689999998</v>
      </c>
    </row>
    <row r="25" spans="1:13" x14ac:dyDescent="0.25">
      <c r="A25" s="11" t="s">
        <v>1235</v>
      </c>
      <c r="C25" s="14" t="s">
        <v>1203</v>
      </c>
      <c r="D25" s="34"/>
      <c r="E25" s="33">
        <v>161894.71</v>
      </c>
      <c r="F25" s="33">
        <v>9838.7999999999993</v>
      </c>
      <c r="G25" s="34"/>
      <c r="H25" s="34"/>
      <c r="I25" s="33">
        <v>554.96</v>
      </c>
      <c r="J25" s="33">
        <v>5579.52</v>
      </c>
      <c r="K25" s="33">
        <v>29742</v>
      </c>
      <c r="L25" s="33">
        <v>6431.77</v>
      </c>
      <c r="M25" s="33">
        <v>214041.75999999995</v>
      </c>
    </row>
    <row r="26" spans="1:13" x14ac:dyDescent="0.25">
      <c r="A26" s="11" t="s">
        <v>1235</v>
      </c>
      <c r="C26" s="14" t="s">
        <v>1204</v>
      </c>
      <c r="D26" s="33">
        <v>44116.160000000003</v>
      </c>
      <c r="E26" s="33">
        <v>76867.7</v>
      </c>
      <c r="F26" s="33">
        <v>197639.3</v>
      </c>
      <c r="G26" s="33">
        <v>95235.02</v>
      </c>
      <c r="H26" s="33">
        <v>32201.24</v>
      </c>
      <c r="I26" s="33">
        <v>37866.410000000003</v>
      </c>
      <c r="J26" s="33">
        <v>9338.5400000000009</v>
      </c>
      <c r="K26" s="33">
        <v>24079.48</v>
      </c>
      <c r="L26" s="33">
        <v>0</v>
      </c>
      <c r="M26" s="33">
        <v>517343.85</v>
      </c>
    </row>
    <row r="27" spans="1:13" x14ac:dyDescent="0.25">
      <c r="A27" s="11" t="s">
        <v>1235</v>
      </c>
      <c r="C27" s="14" t="s">
        <v>1165</v>
      </c>
      <c r="D27" s="33">
        <v>259429.84</v>
      </c>
      <c r="E27" s="33">
        <v>443753.2300000001</v>
      </c>
      <c r="F27" s="33">
        <v>1893.92</v>
      </c>
      <c r="G27" s="34"/>
      <c r="H27" s="34"/>
      <c r="I27" s="34"/>
      <c r="J27" s="34"/>
      <c r="K27" s="33">
        <v>9271</v>
      </c>
      <c r="L27" s="33">
        <v>232.5</v>
      </c>
      <c r="M27" s="33">
        <v>714580.49000000011</v>
      </c>
    </row>
    <row r="28" spans="1:13" x14ac:dyDescent="0.25">
      <c r="A28" s="11" t="s">
        <v>1189</v>
      </c>
      <c r="C28" s="14" t="s">
        <v>1205</v>
      </c>
      <c r="D28" s="34"/>
      <c r="E28" s="34"/>
      <c r="F28" s="34"/>
      <c r="G28" s="34"/>
      <c r="H28" s="33">
        <v>7494.5099999999993</v>
      </c>
      <c r="I28" s="33">
        <v>-5000</v>
      </c>
      <c r="J28" s="34"/>
      <c r="K28" s="34"/>
      <c r="L28" s="34"/>
      <c r="M28" s="33">
        <v>2494.5099999999993</v>
      </c>
    </row>
    <row r="29" spans="1:13" x14ac:dyDescent="0.25">
      <c r="A29" s="11" t="s">
        <v>1235</v>
      </c>
      <c r="C29" s="14" t="s">
        <v>1166</v>
      </c>
      <c r="D29" s="34"/>
      <c r="E29" s="34"/>
      <c r="F29" s="34"/>
      <c r="G29" s="34"/>
      <c r="H29" s="34"/>
      <c r="I29" s="34"/>
      <c r="J29" s="34"/>
      <c r="K29" s="33">
        <v>0</v>
      </c>
      <c r="L29" s="34"/>
      <c r="M29" s="33">
        <v>0</v>
      </c>
    </row>
    <row r="30" spans="1:13" x14ac:dyDescent="0.25">
      <c r="A30" s="11" t="s">
        <v>1235</v>
      </c>
      <c r="C30" s="14" t="s">
        <v>1206</v>
      </c>
      <c r="D30" s="34"/>
      <c r="E30" s="34"/>
      <c r="F30" s="33">
        <v>3904</v>
      </c>
      <c r="G30" s="34"/>
      <c r="H30" s="34"/>
      <c r="I30" s="34"/>
      <c r="J30" s="34"/>
      <c r="K30" s="34"/>
      <c r="L30" s="34"/>
      <c r="M30" s="33">
        <v>3904</v>
      </c>
    </row>
    <row r="31" spans="1:13" x14ac:dyDescent="0.25">
      <c r="A31" s="11" t="s">
        <v>1235</v>
      </c>
      <c r="C31" s="14" t="s">
        <v>1208</v>
      </c>
      <c r="D31" s="33">
        <v>41625</v>
      </c>
      <c r="E31" s="33">
        <v>86482.25</v>
      </c>
      <c r="F31" s="33">
        <v>59760.74</v>
      </c>
      <c r="G31" s="34"/>
      <c r="H31" s="33">
        <v>3920</v>
      </c>
      <c r="I31" s="33">
        <v>6392.87</v>
      </c>
      <c r="J31" s="33">
        <v>26968.52</v>
      </c>
      <c r="K31" s="33">
        <v>35978.98000000001</v>
      </c>
      <c r="L31" s="33">
        <v>20840.950000000004</v>
      </c>
      <c r="M31" s="33">
        <v>281969.31</v>
      </c>
    </row>
    <row r="32" spans="1:13" x14ac:dyDescent="0.25">
      <c r="A32" s="11" t="s">
        <v>1184</v>
      </c>
      <c r="C32" s="14" t="s">
        <v>1209</v>
      </c>
      <c r="D32" s="33">
        <v>20204.410000000007</v>
      </c>
      <c r="E32" s="33">
        <v>38499.999999999993</v>
      </c>
      <c r="F32" s="33">
        <v>38800</v>
      </c>
      <c r="G32" s="34"/>
      <c r="H32" s="34"/>
      <c r="I32" s="34"/>
      <c r="J32" s="34"/>
      <c r="K32" s="34"/>
      <c r="L32" s="34"/>
      <c r="M32" s="33">
        <v>97504.41</v>
      </c>
    </row>
    <row r="33" spans="1:13" x14ac:dyDescent="0.25">
      <c r="A33" s="11" t="s">
        <v>1233</v>
      </c>
      <c r="C33" s="14" t="s">
        <v>1210</v>
      </c>
      <c r="D33" s="34"/>
      <c r="E33" s="33">
        <v>345681.70999999996</v>
      </c>
      <c r="F33" s="33">
        <v>436357.22000000015</v>
      </c>
      <c r="G33" s="33">
        <v>394625.70000000007</v>
      </c>
      <c r="H33" s="33">
        <v>371339.78999999992</v>
      </c>
      <c r="I33" s="33">
        <v>29595.579999999998</v>
      </c>
      <c r="J33" s="34"/>
      <c r="K33" s="34"/>
      <c r="L33" s="34"/>
      <c r="M33" s="33">
        <v>1577600</v>
      </c>
    </row>
    <row r="34" spans="1:13" x14ac:dyDescent="0.25">
      <c r="A34" s="11" t="s">
        <v>1185</v>
      </c>
      <c r="C34" s="14" t="s">
        <v>1167</v>
      </c>
      <c r="D34" s="33">
        <v>478748.66999999981</v>
      </c>
      <c r="E34" s="33">
        <v>617838.95000000019</v>
      </c>
      <c r="F34" s="33">
        <v>167004.47000000006</v>
      </c>
      <c r="G34" s="33">
        <v>137709.64000000001</v>
      </c>
      <c r="H34" s="33">
        <v>436975.46000000008</v>
      </c>
      <c r="I34" s="33">
        <v>283027.96000000002</v>
      </c>
      <c r="J34" s="33">
        <v>498061.25</v>
      </c>
      <c r="K34" s="33">
        <v>285541.73000000004</v>
      </c>
      <c r="L34" s="33">
        <v>228249.61</v>
      </c>
      <c r="M34" s="33">
        <v>3133157.7399999998</v>
      </c>
    </row>
    <row r="35" spans="1:13" x14ac:dyDescent="0.25">
      <c r="A35" s="11" t="s">
        <v>1189</v>
      </c>
      <c r="C35" s="14" t="s">
        <v>1168</v>
      </c>
      <c r="D35" s="33">
        <v>9377.1299999999992</v>
      </c>
      <c r="E35" s="33">
        <v>56563.689999999995</v>
      </c>
      <c r="F35" s="33">
        <v>25286.5</v>
      </c>
      <c r="G35" s="33">
        <v>14671.02</v>
      </c>
      <c r="H35" s="33">
        <v>13129.599999999997</v>
      </c>
      <c r="I35" s="34"/>
      <c r="J35" s="34"/>
      <c r="K35" s="34"/>
      <c r="L35" s="34"/>
      <c r="M35" s="33">
        <v>119027.94</v>
      </c>
    </row>
    <row r="36" spans="1:13" x14ac:dyDescent="0.25">
      <c r="A36" s="11" t="s">
        <v>1189</v>
      </c>
      <c r="C36" s="14" t="s">
        <v>1212</v>
      </c>
      <c r="D36" s="33">
        <v>3043.8899999999994</v>
      </c>
      <c r="E36" s="33">
        <v>17794.440000000002</v>
      </c>
      <c r="F36" s="33">
        <v>26405.69</v>
      </c>
      <c r="G36" s="33">
        <v>12607.169999999998</v>
      </c>
      <c r="H36" s="33">
        <v>25844.33</v>
      </c>
      <c r="I36" s="33">
        <v>10928.609999999997</v>
      </c>
      <c r="J36" s="33">
        <v>19273.760000000002</v>
      </c>
      <c r="K36" s="33">
        <v>25708.3</v>
      </c>
      <c r="L36" s="33">
        <v>351.69999999999993</v>
      </c>
      <c r="M36" s="33">
        <v>141957.89000000001</v>
      </c>
    </row>
    <row r="37" spans="1:13" x14ac:dyDescent="0.25">
      <c r="A37" s="11" t="s">
        <v>1189</v>
      </c>
      <c r="C37" s="14" t="s">
        <v>1213</v>
      </c>
      <c r="D37" s="34"/>
      <c r="E37" s="34"/>
      <c r="F37" s="33">
        <v>333805.8</v>
      </c>
      <c r="G37" s="33">
        <v>543818.1</v>
      </c>
      <c r="H37" s="33">
        <v>124240.39999999998</v>
      </c>
      <c r="I37" s="33">
        <v>0</v>
      </c>
      <c r="J37" s="33">
        <v>26311.599999999999</v>
      </c>
      <c r="K37" s="34"/>
      <c r="L37" s="34"/>
      <c r="M37" s="33">
        <v>1028175.8999999999</v>
      </c>
    </row>
    <row r="38" spans="1:13" x14ac:dyDescent="0.25">
      <c r="A38" s="11" t="s">
        <v>1184</v>
      </c>
      <c r="C38" s="14" t="s">
        <v>1215</v>
      </c>
      <c r="D38" s="33">
        <v>6790.87</v>
      </c>
      <c r="E38" s="33">
        <v>7570.09</v>
      </c>
      <c r="F38" s="33">
        <v>5549.8</v>
      </c>
      <c r="G38" s="33">
        <v>89.24</v>
      </c>
      <c r="H38" s="34"/>
      <c r="I38" s="34"/>
      <c r="J38" s="34"/>
      <c r="K38" s="34"/>
      <c r="L38" s="33">
        <v>-2875.36</v>
      </c>
      <c r="M38" s="33">
        <v>17124.64</v>
      </c>
    </row>
    <row r="39" spans="1:13" x14ac:dyDescent="0.25">
      <c r="A39" s="11" t="s">
        <v>1189</v>
      </c>
      <c r="C39" s="14" t="s">
        <v>1216</v>
      </c>
      <c r="D39" s="34"/>
      <c r="E39" s="34"/>
      <c r="F39" s="34"/>
      <c r="G39" s="34"/>
      <c r="H39" s="34"/>
      <c r="I39" s="34"/>
      <c r="J39" s="34"/>
      <c r="K39" s="33">
        <v>13527.34</v>
      </c>
      <c r="L39" s="33">
        <v>21992.45</v>
      </c>
      <c r="M39" s="33">
        <v>35519.79</v>
      </c>
    </row>
    <row r="40" spans="1:13" x14ac:dyDescent="0.25">
      <c r="A40" s="11" t="s">
        <v>1189</v>
      </c>
      <c r="C40" s="14" t="s">
        <v>1170</v>
      </c>
      <c r="D40" s="34"/>
      <c r="E40" s="34"/>
      <c r="F40" s="33">
        <v>75152.83</v>
      </c>
      <c r="G40" s="33">
        <v>249604.33</v>
      </c>
      <c r="H40" s="33">
        <v>100242.84</v>
      </c>
      <c r="I40" s="34"/>
      <c r="J40" s="34"/>
      <c r="K40" s="34"/>
      <c r="L40" s="33">
        <v>0</v>
      </c>
      <c r="M40" s="33">
        <v>425000</v>
      </c>
    </row>
    <row r="41" spans="1:13" x14ac:dyDescent="0.25">
      <c r="A41" s="11" t="s">
        <v>1189</v>
      </c>
      <c r="C41" s="14" t="s">
        <v>1171</v>
      </c>
      <c r="D41" s="33">
        <v>2637.09</v>
      </c>
      <c r="E41" s="33">
        <v>8304.75</v>
      </c>
      <c r="F41" s="33">
        <v>4000</v>
      </c>
      <c r="G41" s="33">
        <v>6993.05</v>
      </c>
      <c r="H41" s="33">
        <v>4032</v>
      </c>
      <c r="I41" s="33">
        <v>4621.6400000000003</v>
      </c>
      <c r="J41" s="33">
        <v>4500</v>
      </c>
      <c r="K41" s="33">
        <v>1845.55</v>
      </c>
      <c r="L41" s="34"/>
      <c r="M41" s="33">
        <v>36934.080000000002</v>
      </c>
    </row>
    <row r="42" spans="1:13" x14ac:dyDescent="0.25">
      <c r="A42" s="11" t="s">
        <v>1184</v>
      </c>
      <c r="C42" s="14" t="s">
        <v>1217</v>
      </c>
      <c r="D42" s="33">
        <v>9779.2899999999972</v>
      </c>
      <c r="E42" s="33">
        <v>4063.2000000000012</v>
      </c>
      <c r="F42" s="34"/>
      <c r="G42" s="34"/>
      <c r="H42" s="34"/>
      <c r="I42" s="34"/>
      <c r="J42" s="34"/>
      <c r="K42" s="33">
        <v>-9275.11</v>
      </c>
      <c r="L42" s="34"/>
      <c r="M42" s="33">
        <v>4567.3799999999974</v>
      </c>
    </row>
    <row r="43" spans="1:13" x14ac:dyDescent="0.25">
      <c r="A43" s="11" t="s">
        <v>1233</v>
      </c>
      <c r="C43" s="14" t="s">
        <v>1218</v>
      </c>
      <c r="D43" s="34"/>
      <c r="E43" s="34"/>
      <c r="F43" s="33">
        <v>0</v>
      </c>
      <c r="G43" s="33">
        <v>44444</v>
      </c>
      <c r="H43" s="34"/>
      <c r="I43" s="34"/>
      <c r="J43" s="34"/>
      <c r="K43" s="34"/>
      <c r="L43" s="34"/>
      <c r="M43" s="33">
        <v>44444</v>
      </c>
    </row>
    <row r="44" spans="1:13" x14ac:dyDescent="0.25">
      <c r="A44" s="11" t="s">
        <v>1235</v>
      </c>
      <c r="C44" s="14" t="s">
        <v>1219</v>
      </c>
      <c r="D44" s="33">
        <v>224779.45</v>
      </c>
      <c r="E44" s="33">
        <v>157395.24</v>
      </c>
      <c r="F44" s="33">
        <v>98037.91</v>
      </c>
      <c r="G44" s="33">
        <v>128121.19</v>
      </c>
      <c r="H44" s="33">
        <v>30525.46</v>
      </c>
      <c r="I44" s="33">
        <v>96970.000000000015</v>
      </c>
      <c r="J44" s="33">
        <v>0</v>
      </c>
      <c r="K44" s="33">
        <v>1394.18</v>
      </c>
      <c r="L44" s="33">
        <v>30</v>
      </c>
      <c r="M44" s="33">
        <v>737253.42999999993</v>
      </c>
    </row>
    <row r="45" spans="1:13" x14ac:dyDescent="0.25">
      <c r="A45" s="11" t="s">
        <v>1184</v>
      </c>
      <c r="C45" s="14" t="s">
        <v>1172</v>
      </c>
      <c r="D45" s="33">
        <v>508.16</v>
      </c>
      <c r="E45" s="33">
        <v>800991.84</v>
      </c>
      <c r="F45" s="33">
        <v>0</v>
      </c>
      <c r="G45" s="34"/>
      <c r="H45" s="34"/>
      <c r="I45" s="34"/>
      <c r="J45" s="34"/>
      <c r="K45" s="34"/>
      <c r="L45" s="34"/>
      <c r="M45" s="33">
        <v>801500</v>
      </c>
    </row>
    <row r="46" spans="1:13" x14ac:dyDescent="0.25">
      <c r="A46" s="11" t="s">
        <v>1235</v>
      </c>
      <c r="C46" s="14" t="s">
        <v>1220</v>
      </c>
      <c r="D46" s="34"/>
      <c r="E46" s="34"/>
      <c r="F46" s="34"/>
      <c r="G46" s="34"/>
      <c r="H46" s="34"/>
      <c r="I46" s="34"/>
      <c r="J46" s="34"/>
      <c r="K46" s="34"/>
      <c r="L46" s="33">
        <v>2875.56</v>
      </c>
      <c r="M46" s="33">
        <v>2875.56</v>
      </c>
    </row>
    <row r="47" spans="1:13" x14ac:dyDescent="0.25">
      <c r="A47" s="11" t="s">
        <v>1233</v>
      </c>
      <c r="C47" s="14" t="s">
        <v>1222</v>
      </c>
      <c r="D47" s="33">
        <v>631142.25</v>
      </c>
      <c r="E47" s="33">
        <v>542944.15</v>
      </c>
      <c r="F47" s="33">
        <v>732995.10999999964</v>
      </c>
      <c r="G47" s="33">
        <v>826824.78000000014</v>
      </c>
      <c r="H47" s="33">
        <v>672179.98999999953</v>
      </c>
      <c r="I47" s="33">
        <v>428371.76</v>
      </c>
      <c r="J47" s="33">
        <v>143969.57000000004</v>
      </c>
      <c r="K47" s="33">
        <v>228520.91999999998</v>
      </c>
      <c r="L47" s="33">
        <v>178565.74</v>
      </c>
      <c r="M47" s="33">
        <v>4385514.2699999996</v>
      </c>
    </row>
    <row r="48" spans="1:13" x14ac:dyDescent="0.25">
      <c r="A48" s="11" t="s">
        <v>1233</v>
      </c>
      <c r="C48" s="14" t="s">
        <v>1227</v>
      </c>
      <c r="D48" s="34"/>
      <c r="E48" s="33">
        <v>0</v>
      </c>
      <c r="F48" s="34"/>
      <c r="G48" s="34"/>
      <c r="H48" s="34"/>
      <c r="I48" s="34"/>
      <c r="J48" s="34"/>
      <c r="K48" s="34"/>
      <c r="L48" s="34"/>
      <c r="M48" s="33">
        <v>0</v>
      </c>
    </row>
    <row r="49" spans="1:13" x14ac:dyDescent="0.25">
      <c r="A49" s="11" t="s">
        <v>1233</v>
      </c>
      <c r="C49" s="14" t="s">
        <v>1230</v>
      </c>
      <c r="D49" s="34"/>
      <c r="E49" s="33">
        <v>7666.21</v>
      </c>
      <c r="F49" s="33">
        <v>61816.81</v>
      </c>
      <c r="G49" s="33">
        <v>13032.970000000001</v>
      </c>
      <c r="H49" s="34"/>
      <c r="I49" s="34"/>
      <c r="J49" s="34"/>
      <c r="K49" s="34"/>
      <c r="L49" s="34"/>
      <c r="M49" s="33">
        <v>82515.990000000005</v>
      </c>
    </row>
    <row r="50" spans="1:13" x14ac:dyDescent="0.25">
      <c r="A50" s="11" t="s">
        <v>1189</v>
      </c>
      <c r="C50" s="14" t="s">
        <v>1175</v>
      </c>
      <c r="D50" s="34"/>
      <c r="E50" s="34"/>
      <c r="F50" s="34"/>
      <c r="G50" s="34"/>
      <c r="H50" s="33">
        <v>0</v>
      </c>
      <c r="I50" s="34"/>
      <c r="J50" s="34"/>
      <c r="K50" s="34"/>
      <c r="L50" s="34"/>
      <c r="M50" s="33">
        <v>0</v>
      </c>
    </row>
    <row r="51" spans="1:13" x14ac:dyDescent="0.25">
      <c r="A51" s="11" t="s">
        <v>1189</v>
      </c>
      <c r="C51" s="14" t="s">
        <v>1176</v>
      </c>
      <c r="D51" s="34"/>
      <c r="E51" s="34"/>
      <c r="F51" s="34"/>
      <c r="G51" s="34"/>
      <c r="H51" s="33">
        <v>0</v>
      </c>
      <c r="I51" s="33">
        <v>0</v>
      </c>
      <c r="J51" s="34"/>
      <c r="K51" s="34"/>
      <c r="L51" s="34"/>
      <c r="M51" s="33">
        <v>0</v>
      </c>
    </row>
    <row r="52" spans="1:13" x14ac:dyDescent="0.25">
      <c r="A52" s="11" t="s">
        <v>1189</v>
      </c>
      <c r="C52" s="14" t="s">
        <v>1179</v>
      </c>
      <c r="D52" s="34"/>
      <c r="E52" s="34"/>
      <c r="F52" s="34"/>
      <c r="G52" s="33">
        <v>12789.08</v>
      </c>
      <c r="H52" s="33">
        <v>177624.33</v>
      </c>
      <c r="I52" s="33">
        <v>59586.590000000004</v>
      </c>
      <c r="J52" s="33">
        <v>0</v>
      </c>
      <c r="K52" s="34"/>
      <c r="L52" s="34"/>
      <c r="M52" s="33">
        <v>249999.99999999997</v>
      </c>
    </row>
    <row r="53" spans="1:13" x14ac:dyDescent="0.25">
      <c r="A53" s="11" t="s">
        <v>1189</v>
      </c>
      <c r="C53" s="14" t="s">
        <v>1182</v>
      </c>
      <c r="D53" s="34"/>
      <c r="E53" s="34"/>
      <c r="F53" s="34"/>
      <c r="G53" s="34"/>
      <c r="H53" s="34"/>
      <c r="I53" s="34"/>
      <c r="J53" s="33">
        <v>20500</v>
      </c>
      <c r="K53" s="33">
        <v>9500</v>
      </c>
      <c r="L53" s="34"/>
      <c r="M53" s="33">
        <v>30000</v>
      </c>
    </row>
    <row r="54" spans="1:13" x14ac:dyDescent="0.25">
      <c r="C54" s="14" t="s">
        <v>9</v>
      </c>
      <c r="D54" s="33">
        <v>3284693.0800000005</v>
      </c>
      <c r="E54" s="33">
        <v>5102729.4100000011</v>
      </c>
      <c r="F54" s="33">
        <v>5407579.1099999994</v>
      </c>
      <c r="G54" s="33">
        <v>4042797.99</v>
      </c>
      <c r="H54" s="33">
        <v>4408538.3899999987</v>
      </c>
      <c r="I54" s="33">
        <v>4227504.9899999993</v>
      </c>
      <c r="J54" s="33">
        <v>3499200.98</v>
      </c>
      <c r="K54" s="33">
        <v>2058345.8199999998</v>
      </c>
      <c r="L54" s="33">
        <v>1892025.81</v>
      </c>
      <c r="M54" s="33">
        <v>33923415.579999991</v>
      </c>
    </row>
    <row r="55" spans="1:13" x14ac:dyDescent="0.25">
      <c r="C55"/>
      <c r="D55"/>
      <c r="E55"/>
      <c r="F55"/>
      <c r="G55"/>
      <c r="H55"/>
      <c r="I55"/>
      <c r="J55"/>
      <c r="K55"/>
      <c r="L55"/>
      <c r="M55"/>
    </row>
    <row r="56" spans="1:13" x14ac:dyDescent="0.25">
      <c r="C56"/>
      <c r="D56"/>
      <c r="E56"/>
      <c r="F56"/>
      <c r="G56"/>
      <c r="H56"/>
      <c r="I56" s="62"/>
      <c r="J56"/>
      <c r="K56"/>
      <c r="L56"/>
      <c r="M56"/>
    </row>
    <row r="57" spans="1:13" x14ac:dyDescent="0.25">
      <c r="C57"/>
      <c r="D57"/>
      <c r="E57"/>
      <c r="F57"/>
      <c r="G57"/>
      <c r="H57"/>
      <c r="I57"/>
      <c r="J57"/>
      <c r="K57"/>
      <c r="L57"/>
      <c r="M57"/>
    </row>
    <row r="58" spans="1:13" x14ac:dyDescent="0.25">
      <c r="C58"/>
      <c r="D58"/>
      <c r="E58"/>
      <c r="F58"/>
      <c r="G58"/>
      <c r="H58"/>
      <c r="I58"/>
      <c r="J58"/>
      <c r="K58"/>
      <c r="L58"/>
      <c r="M58"/>
    </row>
    <row r="59" spans="1:13" x14ac:dyDescent="0.25">
      <c r="C59"/>
      <c r="D59"/>
      <c r="E59"/>
      <c r="F59"/>
      <c r="G59"/>
      <c r="H59"/>
      <c r="I59"/>
      <c r="J59"/>
      <c r="K59"/>
      <c r="L59"/>
      <c r="M59"/>
    </row>
    <row r="60" spans="1:13" x14ac:dyDescent="0.25">
      <c r="C60"/>
      <c r="D60"/>
      <c r="E60"/>
      <c r="F60"/>
      <c r="G60"/>
      <c r="H60"/>
      <c r="I60"/>
      <c r="J60"/>
      <c r="K60"/>
      <c r="L60"/>
      <c r="M60"/>
    </row>
    <row r="61" spans="1:13" x14ac:dyDescent="0.25">
      <c r="C61"/>
      <c r="D61"/>
      <c r="E61"/>
      <c r="F61"/>
      <c r="G61"/>
      <c r="H61"/>
      <c r="I61"/>
      <c r="J61"/>
      <c r="K61"/>
      <c r="L61"/>
      <c r="M61"/>
    </row>
    <row r="62" spans="1:13" x14ac:dyDescent="0.25">
      <c r="C62"/>
      <c r="D62"/>
      <c r="E62"/>
      <c r="F62"/>
      <c r="G62"/>
      <c r="H62"/>
      <c r="I62"/>
      <c r="J62"/>
      <c r="K62"/>
      <c r="L62"/>
      <c r="M62"/>
    </row>
    <row r="63" spans="1:13" x14ac:dyDescent="0.25">
      <c r="C63"/>
      <c r="D63"/>
      <c r="E63"/>
      <c r="F63"/>
      <c r="G63"/>
      <c r="H63"/>
      <c r="I63"/>
      <c r="J63"/>
      <c r="K63"/>
      <c r="L63"/>
      <c r="M63"/>
    </row>
    <row r="64" spans="1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ht="3.75" customHeight="1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  <row r="156" spans="3:13" x14ac:dyDescent="0.25">
      <c r="C156"/>
      <c r="D156"/>
      <c r="E156"/>
      <c r="F156"/>
      <c r="G156"/>
      <c r="H156"/>
      <c r="I156"/>
      <c r="J156"/>
      <c r="K156"/>
      <c r="L156"/>
      <c r="M156"/>
    </row>
    <row r="157" spans="3:13" x14ac:dyDescent="0.25">
      <c r="C157"/>
      <c r="D157"/>
      <c r="E157"/>
      <c r="F157"/>
      <c r="G157"/>
      <c r="H157"/>
      <c r="I157"/>
      <c r="J157"/>
      <c r="K157"/>
      <c r="L157"/>
      <c r="M157"/>
    </row>
    <row r="158" spans="3:13" x14ac:dyDescent="0.25">
      <c r="C158"/>
      <c r="D158"/>
      <c r="E158"/>
      <c r="F158"/>
      <c r="G158"/>
      <c r="H158"/>
      <c r="I158"/>
      <c r="J158"/>
      <c r="K158"/>
      <c r="L158"/>
      <c r="M158"/>
    </row>
    <row r="159" spans="3:13" x14ac:dyDescent="0.25">
      <c r="C159"/>
      <c r="D159"/>
      <c r="E159"/>
      <c r="F159"/>
      <c r="G159"/>
      <c r="H159"/>
      <c r="I159"/>
      <c r="J159"/>
      <c r="K159"/>
      <c r="L159"/>
      <c r="M159"/>
    </row>
    <row r="160" spans="3:13" x14ac:dyDescent="0.25">
      <c r="C160"/>
      <c r="D160"/>
      <c r="E160"/>
      <c r="F160"/>
      <c r="G160"/>
      <c r="H160"/>
      <c r="I160"/>
      <c r="J160"/>
      <c r="K160"/>
      <c r="L160"/>
      <c r="M160"/>
    </row>
    <row r="161" spans="3:13" x14ac:dyDescent="0.25">
      <c r="C161"/>
      <c r="D161"/>
      <c r="E161"/>
      <c r="F161"/>
      <c r="G161"/>
      <c r="H161"/>
      <c r="I161"/>
      <c r="J161"/>
      <c r="K161"/>
      <c r="L161"/>
      <c r="M161"/>
    </row>
    <row r="162" spans="3:13" x14ac:dyDescent="0.25">
      <c r="C162"/>
      <c r="D162"/>
      <c r="E162"/>
      <c r="F162"/>
      <c r="G162"/>
      <c r="H162"/>
      <c r="I162"/>
      <c r="J162"/>
      <c r="K162"/>
      <c r="L162"/>
      <c r="M162"/>
    </row>
    <row r="163" spans="3:13" x14ac:dyDescent="0.25">
      <c r="C163"/>
      <c r="D163"/>
      <c r="E163"/>
      <c r="F163"/>
      <c r="G163"/>
      <c r="H163"/>
      <c r="I163"/>
      <c r="J163"/>
      <c r="K163"/>
      <c r="L163"/>
      <c r="M163"/>
    </row>
    <row r="164" spans="3:13" x14ac:dyDescent="0.25">
      <c r="C164"/>
      <c r="D164"/>
      <c r="E164"/>
      <c r="F164"/>
      <c r="G164"/>
      <c r="H164"/>
      <c r="I164"/>
      <c r="J164"/>
      <c r="K164"/>
      <c r="L164"/>
      <c r="M164"/>
    </row>
    <row r="165" spans="3:13" x14ac:dyDescent="0.25">
      <c r="C165"/>
      <c r="D165"/>
      <c r="E165"/>
      <c r="F165"/>
      <c r="G165"/>
      <c r="H165"/>
      <c r="I165"/>
      <c r="J165"/>
      <c r="K165"/>
      <c r="L165"/>
      <c r="M165"/>
    </row>
    <row r="166" spans="3:13" x14ac:dyDescent="0.25">
      <c r="C166"/>
      <c r="D166"/>
      <c r="E166"/>
      <c r="F166"/>
      <c r="G166"/>
      <c r="H166"/>
      <c r="I166"/>
      <c r="J166"/>
      <c r="K166"/>
      <c r="L166"/>
      <c r="M166"/>
    </row>
    <row r="167" spans="3:13" x14ac:dyDescent="0.25">
      <c r="C167"/>
      <c r="D167"/>
      <c r="E167"/>
      <c r="F167"/>
      <c r="G167"/>
      <c r="H167"/>
      <c r="I167"/>
      <c r="J167"/>
      <c r="K167"/>
      <c r="L167"/>
      <c r="M167"/>
    </row>
    <row r="168" spans="3:13" x14ac:dyDescent="0.25">
      <c r="C168"/>
      <c r="D168"/>
      <c r="E168"/>
      <c r="F168"/>
      <c r="G168"/>
      <c r="H168"/>
      <c r="I168"/>
      <c r="J168"/>
      <c r="K168"/>
      <c r="L168"/>
      <c r="M168"/>
    </row>
    <row r="169" spans="3:13" x14ac:dyDescent="0.25">
      <c r="C169"/>
      <c r="D169"/>
      <c r="E169"/>
      <c r="F169"/>
      <c r="G169"/>
      <c r="H169"/>
      <c r="I169"/>
      <c r="J169"/>
      <c r="K169"/>
      <c r="L169"/>
      <c r="M169"/>
    </row>
    <row r="170" spans="3:13" x14ac:dyDescent="0.25">
      <c r="C170"/>
      <c r="D170"/>
      <c r="E170"/>
      <c r="F170"/>
      <c r="G170"/>
      <c r="H170"/>
      <c r="I170"/>
      <c r="J170"/>
      <c r="K170"/>
      <c r="L170"/>
      <c r="M170"/>
    </row>
    <row r="171" spans="3:13" x14ac:dyDescent="0.25">
      <c r="C171"/>
      <c r="D171"/>
      <c r="E171"/>
      <c r="F171"/>
      <c r="G171"/>
      <c r="H171"/>
      <c r="I171"/>
      <c r="J171"/>
      <c r="K171"/>
      <c r="L171"/>
      <c r="M171"/>
    </row>
    <row r="172" spans="3:13" x14ac:dyDescent="0.25">
      <c r="C172"/>
      <c r="D172"/>
      <c r="E172"/>
      <c r="F172"/>
      <c r="G172"/>
      <c r="H172"/>
      <c r="I172"/>
      <c r="J172"/>
      <c r="K172"/>
      <c r="L172"/>
      <c r="M172"/>
    </row>
    <row r="173" spans="3:13" x14ac:dyDescent="0.25">
      <c r="C173"/>
      <c r="D173"/>
      <c r="E173"/>
      <c r="F173"/>
      <c r="G173"/>
      <c r="H173"/>
      <c r="I173"/>
      <c r="J173"/>
      <c r="K173"/>
      <c r="L173"/>
      <c r="M173"/>
    </row>
    <row r="174" spans="3:13" x14ac:dyDescent="0.25">
      <c r="C174"/>
      <c r="D174"/>
      <c r="E174"/>
      <c r="F174"/>
      <c r="G174"/>
      <c r="H174"/>
      <c r="I174"/>
      <c r="J174"/>
      <c r="K174"/>
      <c r="L174"/>
      <c r="M174"/>
    </row>
    <row r="175" spans="3:13" x14ac:dyDescent="0.25">
      <c r="C175"/>
      <c r="D175"/>
      <c r="E175"/>
      <c r="F175"/>
      <c r="G175"/>
      <c r="H175"/>
      <c r="I175"/>
      <c r="J175"/>
      <c r="K175"/>
      <c r="L175"/>
      <c r="M175"/>
    </row>
    <row r="176" spans="3:13" x14ac:dyDescent="0.25">
      <c r="C176"/>
      <c r="D176"/>
      <c r="E176"/>
      <c r="F176"/>
      <c r="G176"/>
      <c r="H176"/>
      <c r="I176"/>
      <c r="J176"/>
      <c r="K176"/>
      <c r="L176"/>
      <c r="M176"/>
    </row>
    <row r="177" spans="3:13" x14ac:dyDescent="0.25">
      <c r="C177"/>
      <c r="D177"/>
      <c r="E177"/>
      <c r="F177"/>
      <c r="G177"/>
      <c r="H177"/>
      <c r="I177"/>
      <c r="J177"/>
      <c r="K177"/>
      <c r="L177"/>
      <c r="M177"/>
    </row>
    <row r="178" spans="3:13" x14ac:dyDescent="0.25">
      <c r="C178"/>
      <c r="D178"/>
      <c r="E178"/>
      <c r="F178"/>
      <c r="G178"/>
      <c r="H178"/>
      <c r="I178"/>
      <c r="J178"/>
      <c r="K178"/>
      <c r="L178"/>
      <c r="M178"/>
    </row>
    <row r="179" spans="3:13" x14ac:dyDescent="0.25">
      <c r="C179"/>
      <c r="D179"/>
      <c r="E179"/>
      <c r="F179"/>
      <c r="G179"/>
      <c r="H179"/>
      <c r="I179"/>
      <c r="J179"/>
      <c r="K179"/>
      <c r="L179"/>
      <c r="M179"/>
    </row>
    <row r="180" spans="3:13" x14ac:dyDescent="0.25">
      <c r="C180"/>
      <c r="D180"/>
      <c r="E180"/>
      <c r="F180"/>
      <c r="G180"/>
      <c r="H180"/>
      <c r="I180"/>
      <c r="J180"/>
      <c r="K180"/>
      <c r="L180"/>
      <c r="M180"/>
    </row>
    <row r="181" spans="3:13" x14ac:dyDescent="0.25">
      <c r="C181"/>
      <c r="D181"/>
      <c r="E181"/>
      <c r="F181"/>
      <c r="G181"/>
      <c r="H181"/>
      <c r="I181"/>
      <c r="J181"/>
      <c r="K181"/>
      <c r="L181"/>
      <c r="M181"/>
    </row>
    <row r="182" spans="3:13" x14ac:dyDescent="0.25">
      <c r="C182"/>
      <c r="D182"/>
      <c r="E182"/>
      <c r="F182"/>
      <c r="G182"/>
      <c r="H182"/>
      <c r="I182"/>
      <c r="J182"/>
      <c r="K182"/>
      <c r="L182"/>
      <c r="M182"/>
    </row>
    <row r="183" spans="3:13" x14ac:dyDescent="0.25">
      <c r="C183"/>
      <c r="D183"/>
      <c r="E183"/>
      <c r="F183"/>
      <c r="G183"/>
      <c r="H183"/>
      <c r="I183"/>
      <c r="J183"/>
      <c r="K183"/>
      <c r="L183"/>
      <c r="M183"/>
    </row>
    <row r="184" spans="3:13" x14ac:dyDescent="0.25">
      <c r="C184"/>
      <c r="D184"/>
      <c r="E184"/>
      <c r="F184"/>
      <c r="G184"/>
      <c r="H184"/>
      <c r="I184"/>
      <c r="J184"/>
      <c r="K184"/>
      <c r="L184"/>
      <c r="M184"/>
    </row>
    <row r="185" spans="3:13" x14ac:dyDescent="0.25">
      <c r="C185"/>
      <c r="D185"/>
      <c r="E185"/>
      <c r="F185"/>
      <c r="G185"/>
      <c r="H185"/>
      <c r="I185"/>
      <c r="J185"/>
      <c r="K185"/>
      <c r="L185"/>
      <c r="M185"/>
    </row>
    <row r="186" spans="3:13" x14ac:dyDescent="0.25">
      <c r="C186"/>
      <c r="D186"/>
      <c r="E186"/>
      <c r="F186"/>
      <c r="G186"/>
      <c r="H186"/>
      <c r="I186"/>
      <c r="J186"/>
      <c r="K186"/>
      <c r="L186"/>
      <c r="M186"/>
    </row>
    <row r="187" spans="3:13" x14ac:dyDescent="0.25">
      <c r="C187"/>
      <c r="D187"/>
      <c r="E187"/>
      <c r="F187"/>
      <c r="G187"/>
      <c r="H187"/>
      <c r="I187"/>
      <c r="J187"/>
      <c r="K187"/>
      <c r="L187"/>
      <c r="M187"/>
    </row>
    <row r="188" spans="3:13" x14ac:dyDescent="0.25">
      <c r="C188"/>
      <c r="D188"/>
      <c r="E188"/>
      <c r="F188"/>
      <c r="G188"/>
      <c r="H188"/>
      <c r="I188"/>
      <c r="J188"/>
      <c r="K188"/>
      <c r="L188"/>
      <c r="M188"/>
    </row>
    <row r="189" spans="3:13" x14ac:dyDescent="0.25">
      <c r="C189"/>
      <c r="D189"/>
      <c r="E189"/>
      <c r="F189"/>
      <c r="G189"/>
      <c r="H189"/>
      <c r="I189"/>
      <c r="J189"/>
      <c r="K189"/>
      <c r="L189"/>
      <c r="M189"/>
    </row>
    <row r="190" spans="3:13" x14ac:dyDescent="0.25">
      <c r="C190"/>
      <c r="D190"/>
      <c r="E190"/>
      <c r="F190"/>
      <c r="G190"/>
      <c r="H190"/>
      <c r="I190"/>
      <c r="J190"/>
      <c r="K190"/>
      <c r="L190"/>
      <c r="M190"/>
    </row>
    <row r="191" spans="3:13" x14ac:dyDescent="0.25">
      <c r="C191"/>
      <c r="D191"/>
      <c r="E191"/>
      <c r="F191"/>
      <c r="G191"/>
      <c r="H191"/>
      <c r="I191"/>
      <c r="J191"/>
      <c r="K191"/>
      <c r="L191"/>
      <c r="M191"/>
    </row>
    <row r="192" spans="3:13" x14ac:dyDescent="0.25">
      <c r="C192"/>
      <c r="D192"/>
      <c r="E192"/>
      <c r="F192"/>
      <c r="G192"/>
      <c r="H192"/>
      <c r="I192"/>
      <c r="J192"/>
      <c r="K192"/>
      <c r="L192"/>
      <c r="M192"/>
    </row>
    <row r="193" spans="3:13" x14ac:dyDescent="0.25">
      <c r="C193"/>
      <c r="D193"/>
      <c r="E193"/>
      <c r="F193"/>
      <c r="G193"/>
      <c r="H193"/>
      <c r="I193"/>
      <c r="J193"/>
      <c r="K193"/>
      <c r="L193"/>
      <c r="M193"/>
    </row>
    <row r="194" spans="3:13" x14ac:dyDescent="0.25">
      <c r="C194"/>
      <c r="D194"/>
      <c r="E194"/>
      <c r="F194"/>
      <c r="G194"/>
      <c r="H194"/>
      <c r="I194"/>
      <c r="J194"/>
      <c r="K194"/>
      <c r="L194"/>
      <c r="M194"/>
    </row>
    <row r="195" spans="3:13" x14ac:dyDescent="0.25">
      <c r="C195"/>
      <c r="D195"/>
      <c r="E195"/>
      <c r="F195"/>
      <c r="G195"/>
      <c r="H195"/>
      <c r="I195"/>
      <c r="J195"/>
      <c r="K195"/>
      <c r="L195"/>
      <c r="M195"/>
    </row>
    <row r="196" spans="3:13" x14ac:dyDescent="0.25">
      <c r="C196"/>
      <c r="D196"/>
      <c r="E196"/>
      <c r="F196"/>
      <c r="G196"/>
      <c r="H196"/>
      <c r="I196"/>
      <c r="J196"/>
      <c r="K196"/>
      <c r="L196"/>
      <c r="M196"/>
    </row>
    <row r="197" spans="3:13" x14ac:dyDescent="0.25">
      <c r="C197"/>
      <c r="D197"/>
      <c r="E197"/>
      <c r="F197"/>
      <c r="G197"/>
      <c r="H197"/>
      <c r="I197"/>
      <c r="J197"/>
      <c r="K197"/>
      <c r="L197"/>
      <c r="M197"/>
    </row>
    <row r="198" spans="3:13" x14ac:dyDescent="0.25">
      <c r="C198"/>
      <c r="D198"/>
      <c r="E198"/>
      <c r="F198"/>
      <c r="G198"/>
      <c r="H198"/>
      <c r="I198"/>
      <c r="J198"/>
      <c r="K198"/>
      <c r="L198"/>
      <c r="M198"/>
    </row>
    <row r="199" spans="3:13" x14ac:dyDescent="0.25">
      <c r="C199"/>
      <c r="D199"/>
      <c r="E199"/>
      <c r="F199"/>
      <c r="G199"/>
      <c r="H199"/>
      <c r="I199"/>
      <c r="J199"/>
      <c r="K199"/>
      <c r="L199"/>
      <c r="M199"/>
    </row>
    <row r="200" spans="3:13" x14ac:dyDescent="0.25">
      <c r="C200"/>
      <c r="D200"/>
      <c r="E200"/>
      <c r="F200"/>
      <c r="G200"/>
      <c r="H200"/>
      <c r="I200"/>
      <c r="J200"/>
      <c r="K200"/>
      <c r="L200"/>
      <c r="M200"/>
    </row>
    <row r="201" spans="3:13" x14ac:dyDescent="0.25">
      <c r="C201"/>
      <c r="D201"/>
      <c r="E201"/>
      <c r="F201"/>
      <c r="G201"/>
      <c r="H201"/>
      <c r="I201"/>
      <c r="J201"/>
      <c r="K201"/>
      <c r="L201"/>
      <c r="M201"/>
    </row>
    <row r="202" spans="3:13" x14ac:dyDescent="0.25">
      <c r="C202"/>
      <c r="D202"/>
      <c r="E202"/>
      <c r="F202"/>
      <c r="G202"/>
      <c r="H202"/>
      <c r="I202"/>
      <c r="J202"/>
      <c r="K202"/>
      <c r="L202"/>
      <c r="M202"/>
    </row>
    <row r="203" spans="3:13" x14ac:dyDescent="0.25">
      <c r="C203"/>
      <c r="D203"/>
      <c r="E203"/>
      <c r="F203"/>
      <c r="G203"/>
      <c r="H203"/>
      <c r="I203"/>
      <c r="J203"/>
      <c r="K203"/>
      <c r="L203"/>
      <c r="M203"/>
    </row>
    <row r="204" spans="3:13" x14ac:dyDescent="0.25">
      <c r="C204"/>
      <c r="D204"/>
      <c r="E204"/>
      <c r="F204"/>
      <c r="G204"/>
      <c r="H204"/>
      <c r="I204"/>
      <c r="J204"/>
      <c r="K204"/>
      <c r="L204"/>
      <c r="M204"/>
    </row>
    <row r="205" spans="3:13" x14ac:dyDescent="0.25">
      <c r="C205"/>
      <c r="D205"/>
      <c r="E205"/>
      <c r="F205"/>
      <c r="G205"/>
      <c r="H205"/>
      <c r="I205"/>
      <c r="J205"/>
      <c r="K205"/>
      <c r="L205"/>
      <c r="M205"/>
    </row>
    <row r="206" spans="3:13" x14ac:dyDescent="0.25">
      <c r="C206"/>
      <c r="D206"/>
      <c r="E206"/>
      <c r="F206"/>
      <c r="G206"/>
      <c r="H206"/>
      <c r="I206"/>
      <c r="J206"/>
      <c r="K206"/>
      <c r="L206"/>
      <c r="M206"/>
    </row>
    <row r="207" spans="3:13" x14ac:dyDescent="0.25">
      <c r="C207"/>
      <c r="D207"/>
      <c r="E207"/>
      <c r="F207"/>
      <c r="G207"/>
      <c r="H207"/>
      <c r="I207"/>
      <c r="J207"/>
      <c r="K207"/>
      <c r="L207"/>
      <c r="M207"/>
    </row>
    <row r="208" spans="3:13" x14ac:dyDescent="0.25">
      <c r="C208"/>
      <c r="D208"/>
      <c r="E208"/>
      <c r="F208"/>
      <c r="G208"/>
      <c r="H208"/>
      <c r="I208"/>
      <c r="J208"/>
      <c r="K208"/>
      <c r="L208"/>
      <c r="M208"/>
    </row>
    <row r="209" spans="3:13" x14ac:dyDescent="0.25">
      <c r="C209"/>
      <c r="D209"/>
      <c r="E209"/>
      <c r="F209"/>
      <c r="G209"/>
      <c r="H209"/>
      <c r="I209"/>
      <c r="J209"/>
      <c r="K209"/>
      <c r="L209"/>
      <c r="M209"/>
    </row>
    <row r="210" spans="3:13" x14ac:dyDescent="0.25">
      <c r="C210"/>
      <c r="D210"/>
      <c r="E210"/>
      <c r="F210"/>
      <c r="G210"/>
      <c r="H210"/>
      <c r="I210"/>
      <c r="J210"/>
      <c r="K210"/>
      <c r="L210"/>
      <c r="M210"/>
    </row>
    <row r="211" spans="3:13" x14ac:dyDescent="0.25">
      <c r="C211"/>
      <c r="D211"/>
      <c r="E211"/>
      <c r="F211"/>
      <c r="G211"/>
      <c r="H211"/>
      <c r="I211"/>
      <c r="J211"/>
      <c r="K211"/>
      <c r="L211"/>
      <c r="M211"/>
    </row>
    <row r="212" spans="3:13" x14ac:dyDescent="0.25">
      <c r="C212"/>
      <c r="D212"/>
      <c r="E212"/>
      <c r="F212"/>
      <c r="G212"/>
      <c r="H212"/>
      <c r="I212"/>
      <c r="J212"/>
      <c r="K212"/>
      <c r="L212"/>
      <c r="M212"/>
    </row>
    <row r="213" spans="3:13" x14ac:dyDescent="0.25">
      <c r="C213"/>
      <c r="D213"/>
      <c r="E213"/>
      <c r="F213"/>
      <c r="G213"/>
      <c r="H213"/>
      <c r="I213"/>
      <c r="J213"/>
      <c r="K213"/>
      <c r="L213"/>
      <c r="M213"/>
    </row>
    <row r="214" spans="3:13" x14ac:dyDescent="0.25">
      <c r="C214"/>
      <c r="D214"/>
      <c r="E214"/>
      <c r="F214"/>
      <c r="G214"/>
      <c r="H214"/>
      <c r="I214"/>
      <c r="J214"/>
      <c r="K214"/>
      <c r="L214"/>
      <c r="M214"/>
    </row>
    <row r="215" spans="3:13" x14ac:dyDescent="0.25">
      <c r="C215"/>
      <c r="D215"/>
      <c r="E215"/>
      <c r="F215"/>
      <c r="G215"/>
      <c r="H215"/>
      <c r="I215"/>
      <c r="J215"/>
      <c r="K215"/>
      <c r="L215"/>
      <c r="M215"/>
    </row>
    <row r="216" spans="3:13" x14ac:dyDescent="0.25">
      <c r="C216"/>
      <c r="D216"/>
      <c r="E216"/>
      <c r="F216"/>
      <c r="G216"/>
      <c r="H216"/>
      <c r="I216"/>
      <c r="J216"/>
      <c r="K216"/>
      <c r="L216"/>
      <c r="M216"/>
    </row>
    <row r="217" spans="3:13" x14ac:dyDescent="0.25">
      <c r="C217"/>
      <c r="D217"/>
      <c r="E217"/>
      <c r="F217"/>
      <c r="G217"/>
      <c r="H217"/>
      <c r="I217"/>
      <c r="J217"/>
      <c r="K217"/>
      <c r="L217"/>
      <c r="M217"/>
    </row>
    <row r="218" spans="3:13" x14ac:dyDescent="0.25">
      <c r="C218"/>
      <c r="D218"/>
      <c r="E218"/>
      <c r="F218"/>
      <c r="G218"/>
      <c r="H218"/>
      <c r="I218"/>
      <c r="J218"/>
      <c r="K218"/>
      <c r="L218"/>
      <c r="M218"/>
    </row>
    <row r="219" spans="3:13" x14ac:dyDescent="0.25">
      <c r="C219"/>
      <c r="D219"/>
      <c r="E219"/>
      <c r="F219"/>
      <c r="G219"/>
      <c r="H219"/>
      <c r="I219"/>
      <c r="J219"/>
      <c r="K219"/>
      <c r="L219"/>
      <c r="M219"/>
    </row>
    <row r="220" spans="3:13" x14ac:dyDescent="0.25">
      <c r="C220"/>
      <c r="D220"/>
      <c r="E220"/>
      <c r="F220"/>
      <c r="G220"/>
      <c r="H220"/>
      <c r="I220"/>
      <c r="J220"/>
      <c r="K220"/>
      <c r="L220"/>
      <c r="M220"/>
    </row>
    <row r="221" spans="3:13" x14ac:dyDescent="0.25">
      <c r="C221"/>
      <c r="D221"/>
      <c r="E221"/>
      <c r="F221"/>
      <c r="G221"/>
      <c r="H221"/>
      <c r="I221"/>
      <c r="J221"/>
      <c r="K221"/>
      <c r="L221"/>
      <c r="M221"/>
    </row>
    <row r="222" spans="3:13" x14ac:dyDescent="0.25">
      <c r="C222"/>
      <c r="D222"/>
      <c r="E222"/>
      <c r="F222"/>
      <c r="G222"/>
      <c r="H222"/>
      <c r="I222"/>
      <c r="J222"/>
      <c r="K222"/>
      <c r="L222"/>
      <c r="M222"/>
    </row>
    <row r="223" spans="3:13" x14ac:dyDescent="0.25">
      <c r="C223"/>
      <c r="D223"/>
      <c r="E223"/>
      <c r="F223"/>
      <c r="G223"/>
      <c r="H223"/>
      <c r="I223"/>
      <c r="J223"/>
      <c r="K223"/>
      <c r="L223"/>
      <c r="M223"/>
    </row>
    <row r="224" spans="3:13" x14ac:dyDescent="0.25">
      <c r="C224"/>
      <c r="D224"/>
      <c r="E224"/>
      <c r="F224"/>
      <c r="G224"/>
      <c r="H224"/>
      <c r="I224"/>
      <c r="J224"/>
      <c r="K224"/>
      <c r="L224"/>
      <c r="M224"/>
    </row>
    <row r="225" spans="3:13" x14ac:dyDescent="0.25">
      <c r="C225"/>
      <c r="D225"/>
      <c r="E225"/>
      <c r="F225"/>
      <c r="G225"/>
      <c r="H225"/>
      <c r="I225"/>
      <c r="J225"/>
      <c r="K225"/>
      <c r="L225"/>
      <c r="M225"/>
    </row>
    <row r="226" spans="3:13" x14ac:dyDescent="0.25">
      <c r="C226"/>
      <c r="D226"/>
      <c r="E226"/>
      <c r="F226"/>
      <c r="G226"/>
      <c r="H226"/>
      <c r="I226"/>
      <c r="J226"/>
      <c r="K226"/>
      <c r="L226"/>
      <c r="M226"/>
    </row>
    <row r="227" spans="3:13" x14ac:dyDescent="0.25">
      <c r="C227"/>
      <c r="D227"/>
      <c r="E227"/>
      <c r="F227"/>
      <c r="G227"/>
      <c r="H227"/>
      <c r="I227"/>
      <c r="J227"/>
      <c r="K227"/>
      <c r="L227"/>
      <c r="M227"/>
    </row>
    <row r="228" spans="3:13" x14ac:dyDescent="0.25">
      <c r="C228"/>
      <c r="D228"/>
      <c r="E228"/>
      <c r="F228"/>
      <c r="G228"/>
      <c r="H228"/>
      <c r="I228"/>
      <c r="J228"/>
      <c r="K228"/>
      <c r="L228"/>
      <c r="M228"/>
    </row>
    <row r="229" spans="3:13" x14ac:dyDescent="0.25">
      <c r="C229"/>
      <c r="D229"/>
      <c r="E229"/>
      <c r="F229"/>
      <c r="G229"/>
      <c r="H229"/>
      <c r="I229"/>
      <c r="J229"/>
      <c r="K229"/>
      <c r="L229"/>
      <c r="M229"/>
    </row>
    <row r="230" spans="3:13" x14ac:dyDescent="0.25">
      <c r="C230"/>
      <c r="D230"/>
      <c r="E230"/>
      <c r="F230"/>
      <c r="G230"/>
      <c r="H230"/>
      <c r="I230"/>
      <c r="J230"/>
      <c r="K230"/>
      <c r="L230"/>
      <c r="M230"/>
    </row>
    <row r="231" spans="3:13" x14ac:dyDescent="0.25">
      <c r="C231"/>
      <c r="D231"/>
      <c r="E231"/>
      <c r="F231"/>
      <c r="G231"/>
      <c r="H231"/>
      <c r="I231"/>
      <c r="J231"/>
      <c r="K231"/>
      <c r="L231"/>
      <c r="M231"/>
    </row>
    <row r="232" spans="3:13" x14ac:dyDescent="0.25">
      <c r="C232"/>
      <c r="D232"/>
      <c r="E232"/>
      <c r="F232"/>
      <c r="G232"/>
      <c r="H232"/>
      <c r="I232"/>
      <c r="J232"/>
      <c r="K232"/>
      <c r="L232"/>
      <c r="M232"/>
    </row>
    <row r="233" spans="3:13" x14ac:dyDescent="0.25">
      <c r="C233"/>
      <c r="D233"/>
      <c r="E233"/>
      <c r="F233"/>
      <c r="G233"/>
      <c r="H233"/>
      <c r="I233"/>
      <c r="J233"/>
      <c r="K233"/>
      <c r="L233"/>
      <c r="M233"/>
    </row>
    <row r="234" spans="3:13" x14ac:dyDescent="0.25">
      <c r="C234"/>
      <c r="D234"/>
      <c r="E234"/>
      <c r="F234"/>
      <c r="G234"/>
      <c r="H234"/>
      <c r="I234"/>
      <c r="J234"/>
      <c r="K234"/>
      <c r="L234"/>
      <c r="M234"/>
    </row>
    <row r="235" spans="3:13" x14ac:dyDescent="0.25">
      <c r="C235"/>
      <c r="D235"/>
      <c r="E235"/>
      <c r="F235"/>
      <c r="G235"/>
      <c r="H235"/>
      <c r="I235"/>
      <c r="J235"/>
      <c r="K235"/>
      <c r="L235"/>
      <c r="M235"/>
    </row>
    <row r="236" spans="3:13" x14ac:dyDescent="0.25">
      <c r="C236"/>
      <c r="D236"/>
      <c r="E236"/>
      <c r="F236"/>
      <c r="G236"/>
      <c r="H236"/>
      <c r="I236"/>
      <c r="J236"/>
      <c r="K236"/>
      <c r="L236"/>
      <c r="M236"/>
    </row>
    <row r="237" spans="3:13" x14ac:dyDescent="0.25">
      <c r="C237"/>
      <c r="D237"/>
      <c r="E237"/>
      <c r="F237"/>
      <c r="G237"/>
      <c r="H237"/>
      <c r="I237"/>
      <c r="J237"/>
      <c r="K237"/>
      <c r="L237"/>
      <c r="M237"/>
    </row>
    <row r="238" spans="3:13" x14ac:dyDescent="0.25">
      <c r="C238"/>
      <c r="D238"/>
      <c r="E238"/>
      <c r="F238"/>
      <c r="G238"/>
      <c r="H238"/>
      <c r="I238"/>
      <c r="J238"/>
      <c r="K238"/>
      <c r="L238"/>
      <c r="M238"/>
    </row>
    <row r="239" spans="3:13" x14ac:dyDescent="0.25">
      <c r="C239"/>
      <c r="D239"/>
      <c r="E239"/>
      <c r="F239"/>
      <c r="G239"/>
      <c r="H239"/>
      <c r="I239"/>
      <c r="J239"/>
      <c r="K239"/>
      <c r="L239"/>
      <c r="M239"/>
    </row>
    <row r="240" spans="3:13" x14ac:dyDescent="0.25">
      <c r="C240"/>
      <c r="D240"/>
      <c r="E240"/>
      <c r="F240"/>
      <c r="G240"/>
      <c r="H240"/>
      <c r="I240"/>
      <c r="J240"/>
      <c r="K240"/>
      <c r="L240"/>
      <c r="M240"/>
    </row>
    <row r="241" spans="3:13" x14ac:dyDescent="0.25">
      <c r="C241"/>
      <c r="D241"/>
      <c r="E241"/>
      <c r="F241"/>
      <c r="G241"/>
      <c r="H241"/>
      <c r="I241"/>
      <c r="J241"/>
      <c r="K241"/>
      <c r="L241"/>
      <c r="M241"/>
    </row>
    <row r="242" spans="3:13" x14ac:dyDescent="0.25">
      <c r="C242"/>
      <c r="D242"/>
      <c r="E242"/>
      <c r="F242"/>
      <c r="G242"/>
      <c r="H242"/>
      <c r="I242"/>
      <c r="J242"/>
      <c r="K242"/>
      <c r="L242"/>
      <c r="M242"/>
    </row>
    <row r="243" spans="3:13" x14ac:dyDescent="0.25">
      <c r="C243"/>
      <c r="D243"/>
      <c r="E243"/>
      <c r="F243"/>
      <c r="G243"/>
      <c r="H243"/>
      <c r="I243"/>
      <c r="J243"/>
      <c r="K243"/>
      <c r="L243"/>
      <c r="M243"/>
    </row>
    <row r="244" spans="3:13" x14ac:dyDescent="0.25">
      <c r="C244"/>
      <c r="D244"/>
      <c r="E244"/>
      <c r="F244"/>
      <c r="G244"/>
      <c r="H244"/>
      <c r="I244"/>
      <c r="J244"/>
      <c r="K244"/>
      <c r="L244"/>
      <c r="M244"/>
    </row>
    <row r="245" spans="3:13" x14ac:dyDescent="0.25">
      <c r="C245"/>
      <c r="D245"/>
      <c r="E245"/>
      <c r="F245"/>
      <c r="G245"/>
      <c r="H245"/>
      <c r="I245"/>
      <c r="J245"/>
      <c r="K245"/>
      <c r="L245"/>
      <c r="M245"/>
    </row>
    <row r="246" spans="3:13" x14ac:dyDescent="0.25">
      <c r="C246"/>
      <c r="D246"/>
      <c r="E246"/>
      <c r="F246"/>
      <c r="G246"/>
      <c r="H246"/>
      <c r="I246"/>
      <c r="J246"/>
      <c r="K246"/>
      <c r="L246"/>
      <c r="M246"/>
    </row>
    <row r="247" spans="3:13" x14ac:dyDescent="0.25">
      <c r="C247"/>
      <c r="D247"/>
      <c r="E247"/>
      <c r="F247"/>
      <c r="G247"/>
      <c r="H247"/>
      <c r="I247"/>
      <c r="J247"/>
      <c r="K247"/>
      <c r="L247"/>
      <c r="M247"/>
    </row>
    <row r="248" spans="3:13" x14ac:dyDescent="0.25">
      <c r="C248"/>
      <c r="D248"/>
      <c r="E248"/>
      <c r="F248"/>
      <c r="G248"/>
      <c r="H248"/>
      <c r="I248"/>
      <c r="J248"/>
      <c r="K248"/>
      <c r="L248"/>
      <c r="M248"/>
    </row>
    <row r="249" spans="3:13" x14ac:dyDescent="0.25">
      <c r="C249"/>
      <c r="D249"/>
      <c r="E249"/>
      <c r="F249"/>
      <c r="G249"/>
      <c r="H249"/>
      <c r="I249"/>
      <c r="J249"/>
      <c r="K249"/>
      <c r="L249"/>
      <c r="M249"/>
    </row>
    <row r="250" spans="3:13" x14ac:dyDescent="0.25">
      <c r="C250"/>
      <c r="D250"/>
      <c r="E250"/>
      <c r="F250"/>
      <c r="G250"/>
      <c r="H250"/>
      <c r="I250"/>
      <c r="J250"/>
      <c r="K250"/>
      <c r="L250"/>
      <c r="M250"/>
    </row>
    <row r="251" spans="3:13" x14ac:dyDescent="0.25">
      <c r="C251"/>
      <c r="D251"/>
      <c r="E251"/>
      <c r="F251"/>
      <c r="G251"/>
      <c r="H251"/>
      <c r="I251"/>
      <c r="J251"/>
      <c r="K251"/>
      <c r="L251"/>
      <c r="M251"/>
    </row>
    <row r="252" spans="3:13" x14ac:dyDescent="0.25">
      <c r="C252"/>
      <c r="D252"/>
      <c r="E252"/>
      <c r="F252"/>
      <c r="G252"/>
      <c r="H252"/>
      <c r="I252"/>
      <c r="J252"/>
      <c r="K252"/>
      <c r="L252"/>
      <c r="M252"/>
    </row>
    <row r="253" spans="3:13" x14ac:dyDescent="0.25">
      <c r="C253"/>
      <c r="D253"/>
      <c r="E253"/>
      <c r="F253"/>
      <c r="G253"/>
      <c r="H253"/>
      <c r="I253"/>
      <c r="J253"/>
      <c r="K253"/>
      <c r="L253"/>
      <c r="M253"/>
    </row>
    <row r="254" spans="3:13" x14ac:dyDescent="0.25">
      <c r="C254"/>
      <c r="D254"/>
      <c r="E254"/>
      <c r="F254"/>
      <c r="G254"/>
      <c r="H254"/>
      <c r="I254"/>
      <c r="J254"/>
      <c r="K254"/>
      <c r="L254"/>
      <c r="M254"/>
    </row>
    <row r="255" spans="3:13" x14ac:dyDescent="0.25">
      <c r="C255"/>
      <c r="D255"/>
      <c r="E255"/>
      <c r="F255"/>
      <c r="G255"/>
      <c r="H255"/>
      <c r="I255"/>
      <c r="J255"/>
      <c r="K255"/>
      <c r="L255"/>
      <c r="M255"/>
    </row>
    <row r="256" spans="3:13" x14ac:dyDescent="0.25">
      <c r="C256"/>
      <c r="D256"/>
      <c r="E256"/>
      <c r="F256"/>
      <c r="G256"/>
      <c r="H256"/>
      <c r="I256"/>
      <c r="J256"/>
      <c r="K256"/>
      <c r="L256"/>
      <c r="M256"/>
    </row>
    <row r="257" spans="3:13" x14ac:dyDescent="0.25">
      <c r="C257"/>
      <c r="D257"/>
      <c r="E257"/>
      <c r="F257"/>
      <c r="G257"/>
      <c r="H257"/>
      <c r="I257"/>
      <c r="J257"/>
      <c r="K257"/>
      <c r="L257"/>
      <c r="M257"/>
    </row>
    <row r="258" spans="3:13" x14ac:dyDescent="0.25">
      <c r="C258"/>
      <c r="D258"/>
      <c r="E258"/>
      <c r="F258"/>
      <c r="G258"/>
      <c r="H258"/>
      <c r="I258"/>
      <c r="J258"/>
      <c r="K258"/>
      <c r="L258"/>
      <c r="M258"/>
    </row>
  </sheetData>
  <pageMargins left="0.7" right="0.7" top="0.75" bottom="0.75" header="0.3" footer="0.3"/>
  <pageSetup paperSize="5" scale="84" fitToHeight="0" orientation="landscape" verticalDpi="1200" r:id="rId2"/>
  <headerFooter>
    <oddFooter>&amp;LFUND &amp;A&amp;CPage &amp;P of &amp;N&amp;RPrinted: &amp;D at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zoomScaleNormal="100" workbookViewId="0">
      <selection activeCell="B40" sqref="B40"/>
    </sheetView>
  </sheetViews>
  <sheetFormatPr defaultRowHeight="15" x14ac:dyDescent="0.25"/>
  <cols>
    <col min="1" max="1" width="47" customWidth="1"/>
    <col min="2" max="2" width="19.85546875" customWidth="1"/>
    <col min="3" max="10" width="16.140625" customWidth="1"/>
    <col min="11" max="11" width="13.85546875" customWidth="1"/>
    <col min="12" max="13" width="10.7109375" bestFit="1" customWidth="1"/>
    <col min="14" max="15" width="11.42578125" bestFit="1" customWidth="1"/>
    <col min="16" max="17" width="10.140625" bestFit="1" customWidth="1"/>
    <col min="18" max="18" width="10.42578125" customWidth="1"/>
    <col min="19" max="19" width="9.7109375" bestFit="1" customWidth="1"/>
    <col min="20" max="21" width="14.140625" bestFit="1" customWidth="1"/>
    <col min="22" max="22" width="11.7109375" bestFit="1" customWidth="1"/>
    <col min="23" max="23" width="13.7109375" bestFit="1" customWidth="1"/>
    <col min="24" max="25" width="8.7109375" bestFit="1" customWidth="1"/>
    <col min="26" max="26" width="12.7109375" bestFit="1" customWidth="1"/>
    <col min="27" max="27" width="9.7109375" bestFit="1" customWidth="1"/>
    <col min="28" max="28" width="10.140625" bestFit="1" customWidth="1"/>
    <col min="29" max="29" width="13.7109375" bestFit="1" customWidth="1"/>
    <col min="30" max="30" width="8.7109375" bestFit="1" customWidth="1"/>
    <col min="31" max="31" width="12.5703125" bestFit="1" customWidth="1"/>
    <col min="32" max="32" width="10.140625" bestFit="1" customWidth="1"/>
    <col min="33" max="33" width="8.7109375" bestFit="1" customWidth="1"/>
    <col min="34" max="34" width="12.5703125" bestFit="1" customWidth="1"/>
    <col min="35" max="36" width="11.140625" bestFit="1" customWidth="1"/>
    <col min="37" max="37" width="10.42578125" bestFit="1" customWidth="1"/>
    <col min="38" max="38" width="11.140625" bestFit="1" customWidth="1"/>
    <col min="39" max="39" width="12.5703125" bestFit="1" customWidth="1"/>
    <col min="40" max="40" width="10.140625" bestFit="1" customWidth="1"/>
    <col min="41" max="41" width="11.140625" bestFit="1" customWidth="1"/>
    <col min="42" max="42" width="8.7109375" bestFit="1" customWidth="1"/>
    <col min="43" max="43" width="11.140625" bestFit="1" customWidth="1"/>
    <col min="44" max="44" width="14.140625" bestFit="1" customWidth="1"/>
    <col min="45" max="45" width="44.28515625" bestFit="1" customWidth="1"/>
    <col min="46" max="46" width="38.7109375" bestFit="1" customWidth="1"/>
    <col min="47" max="47" width="34.28515625" bestFit="1" customWidth="1"/>
    <col min="48" max="48" width="47.7109375" bestFit="1" customWidth="1"/>
    <col min="49" max="49" width="42.140625" bestFit="1" customWidth="1"/>
    <col min="50" max="50" width="34.7109375" bestFit="1" customWidth="1"/>
    <col min="51" max="51" width="33.140625" bestFit="1" customWidth="1"/>
    <col min="52" max="52" width="44.140625" bestFit="1" customWidth="1"/>
    <col min="53" max="53" width="39" bestFit="1" customWidth="1"/>
    <col min="54" max="54" width="36" bestFit="1" customWidth="1"/>
    <col min="55" max="55" width="48.7109375" bestFit="1" customWidth="1"/>
    <col min="56" max="56" width="35.42578125" bestFit="1" customWidth="1"/>
    <col min="57" max="57" width="52.5703125" bestFit="1" customWidth="1"/>
    <col min="58" max="58" width="42.28515625" bestFit="1" customWidth="1"/>
    <col min="59" max="59" width="48.140625" bestFit="1" customWidth="1"/>
    <col min="60" max="60" width="54.7109375" bestFit="1" customWidth="1"/>
    <col min="61" max="61" width="36.5703125" bestFit="1" customWidth="1"/>
    <col min="62" max="62" width="45.28515625" bestFit="1" customWidth="1"/>
    <col min="63" max="63" width="49.7109375" bestFit="1" customWidth="1"/>
    <col min="64" max="64" width="27.85546875" bestFit="1" customWidth="1"/>
    <col min="65" max="65" width="38.28515625" bestFit="1" customWidth="1"/>
    <col min="66" max="66" width="29.140625" bestFit="1" customWidth="1"/>
    <col min="67" max="67" width="35.28515625" bestFit="1" customWidth="1"/>
    <col min="68" max="68" width="40.7109375" bestFit="1" customWidth="1"/>
    <col min="69" max="69" width="39.28515625" bestFit="1" customWidth="1"/>
    <col min="70" max="70" width="39.7109375" bestFit="1" customWidth="1"/>
    <col min="71" max="71" width="43.42578125" bestFit="1" customWidth="1"/>
    <col min="72" max="72" width="30.5703125" bestFit="1" customWidth="1"/>
    <col min="73" max="73" width="48.28515625" bestFit="1" customWidth="1"/>
    <col min="74" max="74" width="44" bestFit="1" customWidth="1"/>
    <col min="75" max="75" width="29.5703125" bestFit="1" customWidth="1"/>
    <col min="76" max="76" width="43.140625" bestFit="1" customWidth="1"/>
    <col min="77" max="77" width="51.28515625" bestFit="1" customWidth="1"/>
    <col min="78" max="78" width="48.28515625" bestFit="1" customWidth="1"/>
    <col min="79" max="79" width="35.140625" bestFit="1" customWidth="1"/>
    <col min="80" max="80" width="42" bestFit="1" customWidth="1"/>
    <col min="81" max="81" width="45.5703125" bestFit="1" customWidth="1"/>
    <col min="82" max="82" width="49.42578125" bestFit="1" customWidth="1"/>
    <col min="83" max="83" width="42" bestFit="1" customWidth="1"/>
    <col min="84" max="84" width="40.42578125" bestFit="1" customWidth="1"/>
    <col min="85" max="85" width="43.7109375" bestFit="1" customWidth="1"/>
    <col min="86" max="86" width="40.5703125" bestFit="1" customWidth="1"/>
    <col min="87" max="87" width="39.28515625" bestFit="1" customWidth="1"/>
    <col min="88" max="88" width="46.85546875" bestFit="1" customWidth="1"/>
    <col min="89" max="89" width="41.28515625" bestFit="1" customWidth="1"/>
    <col min="90" max="90" width="37.5703125" bestFit="1" customWidth="1"/>
    <col min="91" max="91" width="42.5703125" bestFit="1" customWidth="1"/>
    <col min="92" max="92" width="39.140625" bestFit="1" customWidth="1"/>
    <col min="93" max="93" width="44.140625" bestFit="1" customWidth="1"/>
    <col min="94" max="94" width="50" bestFit="1" customWidth="1"/>
    <col min="95" max="95" width="52.140625" bestFit="1" customWidth="1"/>
    <col min="96" max="96" width="54.28515625" bestFit="1" customWidth="1"/>
    <col min="97" max="97" width="53.28515625" bestFit="1" customWidth="1"/>
    <col min="98" max="98" width="36.28515625" bestFit="1" customWidth="1"/>
    <col min="99" max="99" width="52.7109375" bestFit="1" customWidth="1"/>
    <col min="100" max="100" width="52.28515625" bestFit="1" customWidth="1"/>
    <col min="101" max="101" width="50.7109375" bestFit="1" customWidth="1"/>
    <col min="102" max="102" width="51.85546875" bestFit="1" customWidth="1"/>
    <col min="103" max="103" width="49.140625" bestFit="1" customWidth="1"/>
    <col min="104" max="104" width="41.28515625" bestFit="1" customWidth="1"/>
    <col min="105" max="105" width="48.7109375" bestFit="1" customWidth="1"/>
    <col min="106" max="106" width="50.7109375" bestFit="1" customWidth="1"/>
    <col min="107" max="107" width="44" bestFit="1" customWidth="1"/>
    <col min="108" max="109" width="42.28515625" bestFit="1" customWidth="1"/>
    <col min="110" max="110" width="62.28515625" bestFit="1" customWidth="1"/>
    <col min="111" max="111" width="33.7109375" bestFit="1" customWidth="1"/>
    <col min="112" max="112" width="28.28515625" bestFit="1" customWidth="1"/>
    <col min="113" max="113" width="42.5703125" bestFit="1" customWidth="1"/>
    <col min="114" max="114" width="50.85546875" bestFit="1" customWidth="1"/>
    <col min="115" max="115" width="53.5703125" bestFit="1" customWidth="1"/>
    <col min="116" max="116" width="46.140625" bestFit="1" customWidth="1"/>
    <col min="117" max="117" width="53.7109375" bestFit="1" customWidth="1"/>
    <col min="118" max="118" width="49" bestFit="1" customWidth="1"/>
    <col min="119" max="119" width="36.140625" bestFit="1" customWidth="1"/>
    <col min="120" max="120" width="37.85546875" bestFit="1" customWidth="1"/>
    <col min="121" max="121" width="39.140625" bestFit="1" customWidth="1"/>
    <col min="122" max="122" width="37.28515625" bestFit="1" customWidth="1"/>
    <col min="123" max="123" width="59" bestFit="1" customWidth="1"/>
    <col min="124" max="124" width="27.28515625" bestFit="1" customWidth="1"/>
    <col min="125" max="125" width="42.42578125" bestFit="1" customWidth="1"/>
    <col min="126" max="126" width="42.7109375" bestFit="1" customWidth="1"/>
    <col min="127" max="127" width="52.28515625" bestFit="1" customWidth="1"/>
    <col min="128" max="128" width="37.42578125" bestFit="1" customWidth="1"/>
    <col min="129" max="129" width="39.5703125" bestFit="1" customWidth="1"/>
    <col min="130" max="130" width="36.5703125" bestFit="1" customWidth="1"/>
    <col min="131" max="131" width="14.140625" bestFit="1" customWidth="1"/>
  </cols>
  <sheetData>
    <row r="1" spans="1:11" ht="45" x14ac:dyDescent="0.25">
      <c r="A1" s="3" t="s">
        <v>1</v>
      </c>
      <c r="B1" s="1" t="s" vm="15">
        <v>731</v>
      </c>
      <c r="D1" s="6"/>
    </row>
    <row r="2" spans="1:11" x14ac:dyDescent="0.25">
      <c r="A2" s="3" t="s">
        <v>2</v>
      </c>
      <c r="B2" t="s" vm="1">
        <v>3</v>
      </c>
      <c r="D2" s="6"/>
    </row>
    <row r="3" spans="1:11" x14ac:dyDescent="0.25">
      <c r="A3" s="3" t="s">
        <v>4</v>
      </c>
      <c r="B3" t="s" vm="2">
        <v>5</v>
      </c>
    </row>
    <row r="4" spans="1:11" x14ac:dyDescent="0.25">
      <c r="A4" s="3" t="s">
        <v>6</v>
      </c>
      <c r="B4" t="s" vm="3">
        <v>7</v>
      </c>
    </row>
    <row r="6" spans="1:11" x14ac:dyDescent="0.25">
      <c r="A6" s="3" t="s">
        <v>8</v>
      </c>
      <c r="B6" s="4" t="s">
        <v>742</v>
      </c>
      <c r="C6" s="5"/>
      <c r="D6" s="5"/>
      <c r="E6" s="5"/>
      <c r="F6" s="5"/>
      <c r="G6" s="5"/>
      <c r="H6" s="5"/>
      <c r="I6" s="5"/>
      <c r="J6" s="5"/>
      <c r="K6" s="5"/>
    </row>
    <row r="7" spans="1:11" ht="32.25" customHeight="1" x14ac:dyDescent="0.25">
      <c r="A7" s="3" t="s">
        <v>205</v>
      </c>
      <c r="B7" s="24" t="s">
        <v>17</v>
      </c>
      <c r="C7" s="24" t="s">
        <v>16</v>
      </c>
      <c r="D7" s="24" t="s">
        <v>15</v>
      </c>
      <c r="E7" s="24" t="s">
        <v>14</v>
      </c>
      <c r="F7" s="24" t="s">
        <v>13</v>
      </c>
      <c r="G7" s="24" t="s">
        <v>12</v>
      </c>
      <c r="H7" s="24" t="s">
        <v>11</v>
      </c>
      <c r="I7" s="24" t="s">
        <v>10</v>
      </c>
      <c r="J7" s="24" t="s">
        <v>0</v>
      </c>
      <c r="K7" s="24" t="s">
        <v>9</v>
      </c>
    </row>
    <row r="8" spans="1:11" x14ac:dyDescent="0.25">
      <c r="A8" s="2" t="s">
        <v>513</v>
      </c>
      <c r="B8" s="31">
        <v>4640291</v>
      </c>
      <c r="C8" s="31">
        <v>5204733.12</v>
      </c>
      <c r="D8" s="31">
        <v>14345327.83</v>
      </c>
      <c r="E8" s="31">
        <v>15925127.970000003</v>
      </c>
      <c r="F8" s="31">
        <v>24760357.699999999</v>
      </c>
      <c r="G8" s="31">
        <v>60561757.179999992</v>
      </c>
      <c r="H8" s="31">
        <v>34347248.169999994</v>
      </c>
      <c r="I8" s="31">
        <v>14460883.41</v>
      </c>
      <c r="J8" s="31">
        <v>3537312.94</v>
      </c>
      <c r="K8" s="31">
        <v>177783039.31999999</v>
      </c>
    </row>
    <row r="9" spans="1:11" x14ac:dyDescent="0.25">
      <c r="A9" s="30" t="s">
        <v>1052</v>
      </c>
      <c r="B9" s="49"/>
      <c r="C9" s="50"/>
      <c r="D9" s="50"/>
      <c r="E9" s="50"/>
      <c r="F9" s="50"/>
      <c r="G9" s="50"/>
      <c r="H9" s="51">
        <v>0</v>
      </c>
      <c r="I9" s="51">
        <v>18258</v>
      </c>
      <c r="J9" s="51">
        <v>4375</v>
      </c>
      <c r="K9" s="52">
        <v>22633</v>
      </c>
    </row>
    <row r="10" spans="1:11" x14ac:dyDescent="0.25">
      <c r="A10" s="30" t="s">
        <v>749</v>
      </c>
      <c r="B10" s="53">
        <v>60219.43</v>
      </c>
      <c r="C10" s="51">
        <v>50086.74</v>
      </c>
      <c r="D10" s="50"/>
      <c r="E10" s="50"/>
      <c r="F10" s="50"/>
      <c r="G10" s="50"/>
      <c r="H10" s="50"/>
      <c r="I10" s="50"/>
      <c r="J10" s="50"/>
      <c r="K10" s="52">
        <v>110306.17</v>
      </c>
    </row>
    <row r="11" spans="1:11" x14ac:dyDescent="0.25">
      <c r="A11" s="30" t="s">
        <v>775</v>
      </c>
      <c r="B11" s="53">
        <v>2755378.32</v>
      </c>
      <c r="C11" s="51">
        <v>1840318.49</v>
      </c>
      <c r="D11" s="51">
        <v>2191974.92</v>
      </c>
      <c r="E11" s="51">
        <v>299659.68</v>
      </c>
      <c r="F11" s="51">
        <v>46703.779999999992</v>
      </c>
      <c r="G11" s="50"/>
      <c r="H11" s="50"/>
      <c r="I11" s="50"/>
      <c r="J11" s="50"/>
      <c r="K11" s="52">
        <v>7134035.1899999995</v>
      </c>
    </row>
    <row r="12" spans="1:11" x14ac:dyDescent="0.25">
      <c r="A12" s="30" t="s">
        <v>761</v>
      </c>
      <c r="B12" s="53">
        <v>1824693.2499999998</v>
      </c>
      <c r="C12" s="51">
        <v>3314327.89</v>
      </c>
      <c r="D12" s="51">
        <v>8617459.0600000005</v>
      </c>
      <c r="E12" s="51">
        <v>2780108.29</v>
      </c>
      <c r="F12" s="51">
        <v>88411.51</v>
      </c>
      <c r="G12" s="51">
        <v>0</v>
      </c>
      <c r="H12" s="51">
        <v>0</v>
      </c>
      <c r="I12" s="50"/>
      <c r="J12" s="50"/>
      <c r="K12" s="52">
        <v>16624999.999999998</v>
      </c>
    </row>
    <row r="13" spans="1:11" ht="15" customHeight="1" x14ac:dyDescent="0.25">
      <c r="A13" s="30" t="s">
        <v>776</v>
      </c>
      <c r="B13" s="49"/>
      <c r="C13" s="50"/>
      <c r="D13" s="51">
        <v>3535893.85</v>
      </c>
      <c r="E13" s="51">
        <v>10691151.880000001</v>
      </c>
      <c r="F13" s="51">
        <v>9149324.3399999999</v>
      </c>
      <c r="G13" s="51">
        <v>8259131.3899999987</v>
      </c>
      <c r="H13" s="51">
        <v>2366574.3200000003</v>
      </c>
      <c r="I13" s="51">
        <v>997924.22</v>
      </c>
      <c r="J13" s="51">
        <v>0</v>
      </c>
      <c r="K13" s="52">
        <v>35000000</v>
      </c>
    </row>
    <row r="14" spans="1:11" x14ac:dyDescent="0.25">
      <c r="A14" s="30" t="s">
        <v>777</v>
      </c>
      <c r="B14" s="49"/>
      <c r="C14" s="50"/>
      <c r="D14" s="50"/>
      <c r="E14" s="51">
        <v>2154208.12</v>
      </c>
      <c r="F14" s="51">
        <v>12800918.07</v>
      </c>
      <c r="G14" s="51">
        <v>14591220.969999999</v>
      </c>
      <c r="H14" s="51">
        <v>248064.25</v>
      </c>
      <c r="I14" s="51">
        <v>205588.59000000003</v>
      </c>
      <c r="J14" s="51">
        <v>0</v>
      </c>
      <c r="K14" s="52">
        <v>30000000</v>
      </c>
    </row>
    <row r="15" spans="1:11" x14ac:dyDescent="0.25">
      <c r="A15" s="30" t="s">
        <v>814</v>
      </c>
      <c r="B15" s="49"/>
      <c r="C15" s="50"/>
      <c r="D15" s="50"/>
      <c r="E15" s="50"/>
      <c r="F15" s="51">
        <v>2675000</v>
      </c>
      <c r="G15" s="51">
        <v>27863255.489999998</v>
      </c>
      <c r="H15" s="51">
        <v>15385693.779999997</v>
      </c>
      <c r="I15" s="51">
        <v>4976773.5699999994</v>
      </c>
      <c r="J15" s="51">
        <v>1834225.3500000003</v>
      </c>
      <c r="K15" s="52">
        <v>52734948.189999998</v>
      </c>
    </row>
    <row r="16" spans="1:11" hidden="1" x14ac:dyDescent="0.25">
      <c r="A16" s="30" t="s">
        <v>783</v>
      </c>
      <c r="B16" s="49"/>
      <c r="C16" s="50"/>
      <c r="D16" s="50"/>
      <c r="E16" s="50"/>
      <c r="F16" s="50"/>
      <c r="G16" s="51">
        <v>9848149.3299999982</v>
      </c>
      <c r="H16" s="51">
        <v>14331932.789999999</v>
      </c>
      <c r="I16" s="51">
        <v>247825.74</v>
      </c>
      <c r="J16" s="51">
        <v>285901.73</v>
      </c>
      <c r="K16" s="52">
        <v>24713809.589999996</v>
      </c>
    </row>
    <row r="17" spans="1:11" hidden="1" x14ac:dyDescent="0.25">
      <c r="A17" s="30" t="s">
        <v>802</v>
      </c>
      <c r="B17" s="49"/>
      <c r="C17" s="50"/>
      <c r="D17" s="50"/>
      <c r="E17" s="50"/>
      <c r="F17" s="50"/>
      <c r="G17" s="50"/>
      <c r="H17" s="51">
        <v>2014983.0299999998</v>
      </c>
      <c r="I17" s="51">
        <v>8014513.290000001</v>
      </c>
      <c r="J17" s="51">
        <v>1412810.8599999999</v>
      </c>
      <c r="K17" s="52">
        <v>11442307.18</v>
      </c>
    </row>
    <row r="18" spans="1:11" x14ac:dyDescent="0.25">
      <c r="A18" s="2" t="s">
        <v>727</v>
      </c>
      <c r="B18" s="31">
        <v>9517.9700000000012</v>
      </c>
      <c r="C18" s="31">
        <v>15548.75</v>
      </c>
      <c r="D18" s="31">
        <v>4402.5</v>
      </c>
      <c r="E18" s="31">
        <v>72054.28</v>
      </c>
      <c r="F18" s="32"/>
      <c r="G18" s="32"/>
      <c r="H18" s="31">
        <v>65000</v>
      </c>
      <c r="I18" s="32"/>
      <c r="J18" s="32"/>
      <c r="K18" s="31">
        <v>166523.5</v>
      </c>
    </row>
    <row r="19" spans="1:11" x14ac:dyDescent="0.25">
      <c r="A19" s="30" t="s">
        <v>758</v>
      </c>
      <c r="B19" s="49"/>
      <c r="C19" s="50"/>
      <c r="D19" s="50"/>
      <c r="E19" s="50"/>
      <c r="F19" s="50"/>
      <c r="G19" s="50"/>
      <c r="H19" s="51">
        <v>65000</v>
      </c>
      <c r="I19" s="50"/>
      <c r="J19" s="50"/>
      <c r="K19" s="52">
        <v>65000</v>
      </c>
    </row>
    <row r="20" spans="1:11" x14ac:dyDescent="0.25">
      <c r="A20" s="30" t="s">
        <v>1148</v>
      </c>
      <c r="B20" s="53">
        <v>9517.9700000000012</v>
      </c>
      <c r="C20" s="51">
        <v>15548.75</v>
      </c>
      <c r="D20" s="51">
        <v>4402.5</v>
      </c>
      <c r="E20" s="51">
        <v>15530.78</v>
      </c>
      <c r="F20" s="50"/>
      <c r="G20" s="50"/>
      <c r="H20" s="50"/>
      <c r="I20" s="50"/>
      <c r="J20" s="50"/>
      <c r="K20" s="52">
        <v>45000</v>
      </c>
    </row>
    <row r="21" spans="1:11" x14ac:dyDescent="0.25">
      <c r="A21" s="30" t="s">
        <v>777</v>
      </c>
      <c r="B21" s="49"/>
      <c r="C21" s="50"/>
      <c r="D21" s="50"/>
      <c r="E21" s="51">
        <v>56523.5</v>
      </c>
      <c r="F21" s="50"/>
      <c r="G21" s="50"/>
      <c r="H21" s="50"/>
      <c r="I21" s="50"/>
      <c r="J21" s="50"/>
      <c r="K21" s="52">
        <v>56523.5</v>
      </c>
    </row>
    <row r="22" spans="1:11" x14ac:dyDescent="0.25">
      <c r="A22" s="2" t="s">
        <v>728</v>
      </c>
      <c r="B22" s="32"/>
      <c r="C22" s="31">
        <v>0</v>
      </c>
      <c r="D22" s="31">
        <v>0</v>
      </c>
      <c r="E22" s="31">
        <v>184857.82</v>
      </c>
      <c r="F22" s="31">
        <v>39410.699999999997</v>
      </c>
      <c r="G22" s="31">
        <v>199436.68000000002</v>
      </c>
      <c r="H22" s="31">
        <v>600466.38</v>
      </c>
      <c r="I22" s="31">
        <v>70398.849999999991</v>
      </c>
      <c r="J22" s="31">
        <v>7129.57</v>
      </c>
      <c r="K22" s="31">
        <v>1101699.9999999998</v>
      </c>
    </row>
    <row r="23" spans="1:11" x14ac:dyDescent="0.25">
      <c r="A23" s="30" t="s">
        <v>749</v>
      </c>
      <c r="B23" s="49"/>
      <c r="C23" s="51">
        <v>0</v>
      </c>
      <c r="D23" s="51">
        <v>0</v>
      </c>
      <c r="E23" s="51">
        <v>184857.82</v>
      </c>
      <c r="F23" s="51">
        <v>39410.699999999997</v>
      </c>
      <c r="G23" s="51">
        <v>199436.68000000002</v>
      </c>
      <c r="H23" s="51">
        <v>600466.38</v>
      </c>
      <c r="I23" s="51">
        <v>70398.849999999991</v>
      </c>
      <c r="J23" s="51">
        <v>7129.57</v>
      </c>
      <c r="K23" s="52">
        <v>1101699.9999999998</v>
      </c>
    </row>
    <row r="24" spans="1:11" x14ac:dyDescent="0.25">
      <c r="A24" s="2" t="s">
        <v>729</v>
      </c>
      <c r="B24" s="32"/>
      <c r="C24" s="32"/>
      <c r="D24" s="32"/>
      <c r="E24" s="31">
        <v>16338.77</v>
      </c>
      <c r="F24" s="32"/>
      <c r="G24" s="32"/>
      <c r="H24" s="31">
        <v>13661.23</v>
      </c>
      <c r="I24" s="32"/>
      <c r="J24" s="32"/>
      <c r="K24" s="31">
        <v>30000</v>
      </c>
    </row>
    <row r="25" spans="1:11" x14ac:dyDescent="0.25">
      <c r="A25" s="30" t="s">
        <v>1149</v>
      </c>
      <c r="B25" s="49"/>
      <c r="C25" s="50"/>
      <c r="D25" s="50"/>
      <c r="E25" s="51">
        <v>16338.77</v>
      </c>
      <c r="F25" s="50"/>
      <c r="G25" s="50"/>
      <c r="H25" s="51">
        <v>13661.23</v>
      </c>
      <c r="I25" s="50"/>
      <c r="J25" s="50"/>
      <c r="K25" s="52">
        <v>30000</v>
      </c>
    </row>
    <row r="26" spans="1:11" x14ac:dyDescent="0.25">
      <c r="A26" s="2" t="s">
        <v>730</v>
      </c>
      <c r="B26" s="32"/>
      <c r="C26" s="32"/>
      <c r="D26" s="32"/>
      <c r="E26" s="32"/>
      <c r="F26" s="31">
        <v>30957.699999999993</v>
      </c>
      <c r="G26" s="31">
        <v>381925.12</v>
      </c>
      <c r="H26" s="31">
        <v>80340.5</v>
      </c>
      <c r="I26" s="31">
        <v>528109.77</v>
      </c>
      <c r="J26" s="31">
        <v>209390.23</v>
      </c>
      <c r="K26" s="31">
        <v>1230723.32</v>
      </c>
    </row>
    <row r="27" spans="1:11" x14ac:dyDescent="0.25">
      <c r="A27" s="30" t="s">
        <v>749</v>
      </c>
      <c r="B27" s="49"/>
      <c r="C27" s="50"/>
      <c r="D27" s="50"/>
      <c r="E27" s="50"/>
      <c r="F27" s="51">
        <v>30957.699999999993</v>
      </c>
      <c r="G27" s="51">
        <v>381925.12</v>
      </c>
      <c r="H27" s="51">
        <v>2840.5</v>
      </c>
      <c r="I27" s="51">
        <v>150000</v>
      </c>
      <c r="J27" s="51">
        <v>50000</v>
      </c>
      <c r="K27" s="52">
        <v>615723.32000000007</v>
      </c>
    </row>
    <row r="28" spans="1:11" x14ac:dyDescent="0.25">
      <c r="A28" s="30" t="s">
        <v>1051</v>
      </c>
      <c r="B28" s="49"/>
      <c r="C28" s="50"/>
      <c r="D28" s="50"/>
      <c r="E28" s="50"/>
      <c r="F28" s="50"/>
      <c r="G28" s="50"/>
      <c r="H28" s="50"/>
      <c r="I28" s="51">
        <v>255609.77000000002</v>
      </c>
      <c r="J28" s="51">
        <v>134390.23000000001</v>
      </c>
      <c r="K28" s="52">
        <v>390000</v>
      </c>
    </row>
    <row r="29" spans="1:11" x14ac:dyDescent="0.25">
      <c r="A29" s="30" t="s">
        <v>1002</v>
      </c>
      <c r="B29" s="49"/>
      <c r="C29" s="50"/>
      <c r="D29" s="50"/>
      <c r="E29" s="50"/>
      <c r="F29" s="50"/>
      <c r="G29" s="50"/>
      <c r="H29" s="51">
        <v>77500</v>
      </c>
      <c r="I29" s="51">
        <v>122500</v>
      </c>
      <c r="J29" s="51">
        <v>0</v>
      </c>
      <c r="K29" s="52">
        <v>200000</v>
      </c>
    </row>
    <row r="30" spans="1:11" x14ac:dyDescent="0.25">
      <c r="A30" s="30" t="s">
        <v>964</v>
      </c>
      <c r="B30" s="49"/>
      <c r="C30" s="50"/>
      <c r="D30" s="50"/>
      <c r="E30" s="50"/>
      <c r="F30" s="50"/>
      <c r="G30" s="50"/>
      <c r="H30" s="50"/>
      <c r="I30" s="51">
        <v>0</v>
      </c>
      <c r="J30" s="51">
        <v>25000</v>
      </c>
      <c r="K30" s="52">
        <v>25000</v>
      </c>
    </row>
    <row r="31" spans="1:11" x14ac:dyDescent="0.25">
      <c r="A31" s="2" t="s">
        <v>126</v>
      </c>
      <c r="B31" s="32"/>
      <c r="C31" s="32"/>
      <c r="D31" s="32"/>
      <c r="E31" s="32"/>
      <c r="F31" s="32"/>
      <c r="G31" s="31">
        <v>349432.66</v>
      </c>
      <c r="H31" s="31">
        <v>894608.39</v>
      </c>
      <c r="I31" s="31">
        <v>138162.70000000001</v>
      </c>
      <c r="J31" s="31">
        <v>8102.5</v>
      </c>
      <c r="K31" s="31">
        <v>1390306.25</v>
      </c>
    </row>
    <row r="32" spans="1:11" x14ac:dyDescent="0.25">
      <c r="A32" s="30" t="s">
        <v>811</v>
      </c>
      <c r="B32" s="49"/>
      <c r="C32" s="50"/>
      <c r="D32" s="50"/>
      <c r="E32" s="50"/>
      <c r="F32" s="50"/>
      <c r="G32" s="51">
        <v>349432.66</v>
      </c>
      <c r="H32" s="51">
        <v>894608.39</v>
      </c>
      <c r="I32" s="51">
        <v>138162.70000000001</v>
      </c>
      <c r="J32" s="51">
        <v>8102.5</v>
      </c>
      <c r="K32" s="52">
        <v>1390306.25</v>
      </c>
    </row>
    <row r="33" spans="1:11" x14ac:dyDescent="0.25">
      <c r="A33" s="2" t="s">
        <v>9</v>
      </c>
      <c r="B33" s="53">
        <v>4649808.97</v>
      </c>
      <c r="C33" s="51">
        <v>5220281.87</v>
      </c>
      <c r="D33" s="51">
        <v>14349730.33</v>
      </c>
      <c r="E33" s="51">
        <v>16198378.840000002</v>
      </c>
      <c r="F33" s="51">
        <v>24830726.100000001</v>
      </c>
      <c r="G33" s="51">
        <v>61492551.639999986</v>
      </c>
      <c r="H33" s="51">
        <v>36001324.669999994</v>
      </c>
      <c r="I33" s="51">
        <v>15197554.73</v>
      </c>
      <c r="J33" s="51">
        <v>3761935.24</v>
      </c>
      <c r="K33" s="52">
        <v>181702292.39000002</v>
      </c>
    </row>
    <row r="57" hidden="1" x14ac:dyDescent="0.25"/>
  </sheetData>
  <pageMargins left="0.45" right="0.45" top="0.5" bottom="0.75" header="0.3" footer="0.3"/>
  <pageSetup paperSize="5" scale="79" fitToHeight="0" orientation="landscape" verticalDpi="1200" r:id="rId2"/>
  <headerFooter>
    <oddFooter>&amp;LFUND &amp;A&amp;CPage &amp;P of &amp;N&amp;RPrinted: &amp;D at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8"/>
  <sheetViews>
    <sheetView zoomScaleNormal="100" workbookViewId="0">
      <selection activeCell="M37" sqref="C1:M37"/>
    </sheetView>
  </sheetViews>
  <sheetFormatPr defaultRowHeight="15" x14ac:dyDescent="0.25"/>
  <cols>
    <col min="1" max="1" width="29" style="11" customWidth="1"/>
    <col min="2" max="2" width="1.140625" style="11" customWidth="1"/>
    <col min="3" max="3" width="28" style="11" customWidth="1"/>
    <col min="4" max="13" width="16.140625" style="11" customWidth="1"/>
    <col min="14" max="15" width="10.7109375" style="11" bestFit="1" customWidth="1"/>
    <col min="16" max="17" width="11.42578125" style="11" bestFit="1" customWidth="1"/>
    <col min="18" max="19" width="10.140625" style="11" bestFit="1" customWidth="1"/>
    <col min="20" max="20" width="10.42578125" style="11" customWidth="1"/>
    <col min="21" max="21" width="9.7109375" style="11" bestFit="1" customWidth="1"/>
    <col min="22" max="23" width="14.140625" style="11" bestFit="1" customWidth="1"/>
    <col min="24" max="24" width="11.7109375" style="11" bestFit="1" customWidth="1"/>
    <col min="25" max="25" width="13.7109375" style="11" bestFit="1" customWidth="1"/>
    <col min="26" max="27" width="8.7109375" style="11" bestFit="1" customWidth="1"/>
    <col min="28" max="28" width="12.7109375" style="11" bestFit="1" customWidth="1"/>
    <col min="29" max="29" width="9.7109375" style="11" bestFit="1" customWidth="1"/>
    <col min="30" max="30" width="10.140625" style="11" bestFit="1" customWidth="1"/>
    <col min="31" max="31" width="13.7109375" style="11" bestFit="1" customWidth="1"/>
    <col min="32" max="32" width="8.7109375" style="11" bestFit="1" customWidth="1"/>
    <col min="33" max="33" width="12.5703125" style="11" bestFit="1" customWidth="1"/>
    <col min="34" max="34" width="10.140625" style="11" bestFit="1" customWidth="1"/>
    <col min="35" max="35" width="8.7109375" style="11" bestFit="1" customWidth="1"/>
    <col min="36" max="36" width="12.5703125" style="11" bestFit="1" customWidth="1"/>
    <col min="37" max="38" width="11.140625" style="11" bestFit="1" customWidth="1"/>
    <col min="39" max="39" width="10.42578125" style="11" bestFit="1" customWidth="1"/>
    <col min="40" max="40" width="11.140625" style="11" bestFit="1" customWidth="1"/>
    <col min="41" max="41" width="12.5703125" style="11" bestFit="1" customWidth="1"/>
    <col min="42" max="42" width="10.140625" style="11" bestFit="1" customWidth="1"/>
    <col min="43" max="43" width="11.140625" style="11" bestFit="1" customWidth="1"/>
    <col min="44" max="44" width="8.7109375" style="11" bestFit="1" customWidth="1"/>
    <col min="45" max="45" width="11.140625" style="11" bestFit="1" customWidth="1"/>
    <col min="46" max="46" width="14.140625" style="11" bestFit="1" customWidth="1"/>
    <col min="47" max="47" width="44.28515625" style="11" bestFit="1" customWidth="1"/>
    <col min="48" max="48" width="38.7109375" style="11" bestFit="1" customWidth="1"/>
    <col min="49" max="49" width="34.28515625" style="11" bestFit="1" customWidth="1"/>
    <col min="50" max="50" width="47.7109375" style="11" bestFit="1" customWidth="1"/>
    <col min="51" max="51" width="42.140625" style="11" bestFit="1" customWidth="1"/>
    <col min="52" max="52" width="34.7109375" style="11" bestFit="1" customWidth="1"/>
    <col min="53" max="53" width="33.140625" style="11" bestFit="1" customWidth="1"/>
    <col min="54" max="54" width="44.140625" style="11" bestFit="1" customWidth="1"/>
    <col min="55" max="55" width="39" style="11" bestFit="1" customWidth="1"/>
    <col min="56" max="56" width="36" style="11" bestFit="1" customWidth="1"/>
    <col min="57" max="57" width="48.7109375" style="11" bestFit="1" customWidth="1"/>
    <col min="58" max="58" width="35.42578125" style="11" bestFit="1" customWidth="1"/>
    <col min="59" max="59" width="52.5703125" style="11" bestFit="1" customWidth="1"/>
    <col min="60" max="60" width="42.28515625" style="11" bestFit="1" customWidth="1"/>
    <col min="61" max="61" width="48.140625" style="11" bestFit="1" customWidth="1"/>
    <col min="62" max="62" width="54.7109375" style="11" bestFit="1" customWidth="1"/>
    <col min="63" max="63" width="36.5703125" style="11" bestFit="1" customWidth="1"/>
    <col min="64" max="64" width="45.28515625" style="11" bestFit="1" customWidth="1"/>
    <col min="65" max="65" width="49.7109375" style="11" bestFit="1" customWidth="1"/>
    <col min="66" max="66" width="27.85546875" style="11" bestFit="1" customWidth="1"/>
    <col min="67" max="67" width="38.28515625" style="11" bestFit="1" customWidth="1"/>
    <col min="68" max="68" width="29.140625" style="11" bestFit="1" customWidth="1"/>
    <col min="69" max="69" width="35.28515625" style="11" bestFit="1" customWidth="1"/>
    <col min="70" max="70" width="40.7109375" style="11" bestFit="1" customWidth="1"/>
    <col min="71" max="71" width="39.28515625" style="11" bestFit="1" customWidth="1"/>
    <col min="72" max="72" width="39.7109375" style="11" bestFit="1" customWidth="1"/>
    <col min="73" max="73" width="43.42578125" style="11" bestFit="1" customWidth="1"/>
    <col min="74" max="74" width="30.5703125" style="11" bestFit="1" customWidth="1"/>
    <col min="75" max="75" width="48.28515625" style="11" bestFit="1" customWidth="1"/>
    <col min="76" max="76" width="44" style="11" bestFit="1" customWidth="1"/>
    <col min="77" max="77" width="29.5703125" style="11" bestFit="1" customWidth="1"/>
    <col min="78" max="78" width="43.140625" style="11" bestFit="1" customWidth="1"/>
    <col min="79" max="79" width="51.28515625" style="11" bestFit="1" customWidth="1"/>
    <col min="80" max="80" width="48.28515625" style="11" bestFit="1" customWidth="1"/>
    <col min="81" max="81" width="35.140625" style="11" bestFit="1" customWidth="1"/>
    <col min="82" max="82" width="42" style="11" bestFit="1" customWidth="1"/>
    <col min="83" max="83" width="45.5703125" style="11" bestFit="1" customWidth="1"/>
    <col min="84" max="84" width="49.42578125" style="11" bestFit="1" customWidth="1"/>
    <col min="85" max="85" width="42" style="11" bestFit="1" customWidth="1"/>
    <col min="86" max="86" width="40.42578125" style="11" bestFit="1" customWidth="1"/>
    <col min="87" max="87" width="43.7109375" style="11" bestFit="1" customWidth="1"/>
    <col min="88" max="88" width="40.5703125" style="11" bestFit="1" customWidth="1"/>
    <col min="89" max="89" width="39.28515625" style="11" bestFit="1" customWidth="1"/>
    <col min="90" max="90" width="46.85546875" style="11" bestFit="1" customWidth="1"/>
    <col min="91" max="91" width="41.28515625" style="11" bestFit="1" customWidth="1"/>
    <col min="92" max="92" width="37.5703125" style="11" bestFit="1" customWidth="1"/>
    <col min="93" max="93" width="42.5703125" style="11" bestFit="1" customWidth="1"/>
    <col min="94" max="94" width="39.140625" style="11" bestFit="1" customWidth="1"/>
    <col min="95" max="95" width="44.140625" style="11" bestFit="1" customWidth="1"/>
    <col min="96" max="96" width="50" style="11" bestFit="1" customWidth="1"/>
    <col min="97" max="97" width="52.140625" style="11" bestFit="1" customWidth="1"/>
    <col min="98" max="98" width="54.28515625" style="11" bestFit="1" customWidth="1"/>
    <col min="99" max="99" width="53.28515625" style="11" bestFit="1" customWidth="1"/>
    <col min="100" max="100" width="36.28515625" style="11" bestFit="1" customWidth="1"/>
    <col min="101" max="101" width="52.7109375" style="11" bestFit="1" customWidth="1"/>
    <col min="102" max="102" width="52.28515625" style="11" bestFit="1" customWidth="1"/>
    <col min="103" max="103" width="50.7109375" style="11" bestFit="1" customWidth="1"/>
    <col min="104" max="104" width="51.85546875" style="11" bestFit="1" customWidth="1"/>
    <col min="105" max="105" width="49.140625" style="11" bestFit="1" customWidth="1"/>
    <col min="106" max="106" width="41.28515625" style="11" bestFit="1" customWidth="1"/>
    <col min="107" max="107" width="48.7109375" style="11" bestFit="1" customWidth="1"/>
    <col min="108" max="108" width="50.7109375" style="11" bestFit="1" customWidth="1"/>
    <col min="109" max="109" width="44" style="11" bestFit="1" customWidth="1"/>
    <col min="110" max="111" width="42.28515625" style="11" bestFit="1" customWidth="1"/>
    <col min="112" max="112" width="62.28515625" style="11" bestFit="1" customWidth="1"/>
    <col min="113" max="113" width="33.7109375" style="11" bestFit="1" customWidth="1"/>
    <col min="114" max="114" width="28.28515625" style="11" bestFit="1" customWidth="1"/>
    <col min="115" max="115" width="42.5703125" style="11" bestFit="1" customWidth="1"/>
    <col min="116" max="116" width="50.85546875" style="11" bestFit="1" customWidth="1"/>
    <col min="117" max="117" width="53.5703125" style="11" bestFit="1" customWidth="1"/>
    <col min="118" max="118" width="46.140625" style="11" bestFit="1" customWidth="1"/>
    <col min="119" max="119" width="53.7109375" style="11" bestFit="1" customWidth="1"/>
    <col min="120" max="120" width="49" style="11" bestFit="1" customWidth="1"/>
    <col min="121" max="121" width="36.140625" style="11" bestFit="1" customWidth="1"/>
    <col min="122" max="122" width="37.85546875" style="11" bestFit="1" customWidth="1"/>
    <col min="123" max="123" width="39.140625" style="11" bestFit="1" customWidth="1"/>
    <col min="124" max="124" width="37.28515625" style="11" bestFit="1" customWidth="1"/>
    <col min="125" max="125" width="59" style="11" bestFit="1" customWidth="1"/>
    <col min="126" max="126" width="27.28515625" style="11" bestFit="1" customWidth="1"/>
    <col min="127" max="127" width="42.42578125" style="11" bestFit="1" customWidth="1"/>
    <col min="128" max="128" width="42.7109375" style="11" bestFit="1" customWidth="1"/>
    <col min="129" max="129" width="52.28515625" style="11" bestFit="1" customWidth="1"/>
    <col min="130" max="130" width="37.42578125" style="11" bestFit="1" customWidth="1"/>
    <col min="131" max="131" width="39.5703125" style="11" bestFit="1" customWidth="1"/>
    <col min="132" max="132" width="36.5703125" style="11" bestFit="1" customWidth="1"/>
    <col min="133" max="133" width="14.140625" style="11" bestFit="1" customWidth="1"/>
    <col min="134" max="16384" width="9.140625" style="11"/>
  </cols>
  <sheetData>
    <row r="1" spans="1:13" x14ac:dyDescent="0.25">
      <c r="A1" s="6" t="s">
        <v>1190</v>
      </c>
      <c r="C1" s="6" t="s">
        <v>1190</v>
      </c>
      <c r="D1"/>
      <c r="E1"/>
      <c r="F1"/>
      <c r="G1"/>
      <c r="H1"/>
      <c r="I1"/>
      <c r="J1"/>
      <c r="K1"/>
      <c r="L1"/>
      <c r="M1"/>
    </row>
    <row r="2" spans="1:13" x14ac:dyDescent="0.25">
      <c r="A2" s="11" t="s">
        <v>1235</v>
      </c>
      <c r="C2" s="11" t="s">
        <v>1235</v>
      </c>
      <c r="D2" s="8">
        <f t="shared" ref="D2:D10" si="0">SUMIFS(D$21:D$47,$A$21:$A$47,A2)</f>
        <v>60219.43</v>
      </c>
      <c r="E2" s="8">
        <f>SUMIFS(E$20:E$53,$A$20:$A$53,$A2)</f>
        <v>50086.74</v>
      </c>
      <c r="F2" s="8">
        <f t="shared" ref="F2:L10" si="1">SUMIFS(F$20:F$53,$A$20:$A$53,$A2)</f>
        <v>0</v>
      </c>
      <c r="G2" s="8">
        <f t="shared" si="1"/>
        <v>201196.59</v>
      </c>
      <c r="H2" s="8">
        <f t="shared" si="1"/>
        <v>70368.400000000009</v>
      </c>
      <c r="I2" s="8">
        <f t="shared" si="1"/>
        <v>581361.80000000016</v>
      </c>
      <c r="J2" s="8">
        <f t="shared" si="1"/>
        <v>681968.11</v>
      </c>
      <c r="K2" s="8">
        <f t="shared" si="1"/>
        <v>220398.85</v>
      </c>
      <c r="L2" s="8">
        <f t="shared" si="1"/>
        <v>57129.57</v>
      </c>
      <c r="M2" s="8">
        <f>SUM(D2:L2)</f>
        <v>1922729.4900000005</v>
      </c>
    </row>
    <row r="3" spans="1:13" x14ac:dyDescent="0.25">
      <c r="A3" s="11" t="s">
        <v>1150</v>
      </c>
      <c r="C3" s="11" t="s">
        <v>1150</v>
      </c>
      <c r="D3" s="8">
        <f t="shared" si="0"/>
        <v>0</v>
      </c>
      <c r="E3" s="8">
        <f t="shared" ref="E3:E10" si="2">SUMIFS(E$20:E$53,$A$20:$A$53,$A3)</f>
        <v>0</v>
      </c>
      <c r="F3" s="8">
        <f t="shared" si="1"/>
        <v>0</v>
      </c>
      <c r="G3" s="8">
        <f t="shared" si="1"/>
        <v>0</v>
      </c>
      <c r="H3" s="8">
        <f t="shared" si="1"/>
        <v>0</v>
      </c>
      <c r="I3" s="8">
        <f t="shared" si="1"/>
        <v>0</v>
      </c>
      <c r="J3" s="8">
        <f t="shared" si="1"/>
        <v>0</v>
      </c>
      <c r="K3" s="8">
        <f t="shared" si="1"/>
        <v>0</v>
      </c>
      <c r="L3" s="8">
        <f t="shared" si="1"/>
        <v>0</v>
      </c>
      <c r="M3" s="8">
        <f t="shared" ref="M3:M10" si="3">SUM(D3:L3)</f>
        <v>0</v>
      </c>
    </row>
    <row r="4" spans="1:13" x14ac:dyDescent="0.25">
      <c r="A4" s="11" t="s">
        <v>1236</v>
      </c>
      <c r="C4" s="11" t="s">
        <v>1236</v>
      </c>
      <c r="D4" s="8">
        <f t="shared" si="0"/>
        <v>0</v>
      </c>
      <c r="E4" s="8">
        <f t="shared" si="2"/>
        <v>0</v>
      </c>
      <c r="F4" s="8">
        <f t="shared" si="1"/>
        <v>0</v>
      </c>
      <c r="G4" s="8">
        <f t="shared" si="1"/>
        <v>0</v>
      </c>
      <c r="H4" s="8">
        <f t="shared" si="1"/>
        <v>0</v>
      </c>
      <c r="I4" s="8">
        <f t="shared" si="1"/>
        <v>0</v>
      </c>
      <c r="J4" s="8">
        <f t="shared" si="1"/>
        <v>0</v>
      </c>
      <c r="K4" s="8">
        <f t="shared" si="1"/>
        <v>0</v>
      </c>
      <c r="L4" s="8">
        <f t="shared" si="1"/>
        <v>0</v>
      </c>
      <c r="M4" s="8">
        <f t="shared" si="3"/>
        <v>0</v>
      </c>
    </row>
    <row r="5" spans="1:13" x14ac:dyDescent="0.25">
      <c r="A5" s="11" t="s">
        <v>1234</v>
      </c>
      <c r="C5" s="11" t="s">
        <v>1234</v>
      </c>
      <c r="D5" s="8">
        <f t="shared" si="0"/>
        <v>0</v>
      </c>
      <c r="E5" s="8">
        <f t="shared" si="2"/>
        <v>0</v>
      </c>
      <c r="F5" s="8">
        <f t="shared" si="1"/>
        <v>0</v>
      </c>
      <c r="G5" s="8">
        <f t="shared" si="1"/>
        <v>0</v>
      </c>
      <c r="H5" s="8">
        <f t="shared" si="1"/>
        <v>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3"/>
        <v>0</v>
      </c>
    </row>
    <row r="6" spans="1:13" x14ac:dyDescent="0.25">
      <c r="A6" s="11" t="s">
        <v>1189</v>
      </c>
      <c r="C6" s="11" t="s">
        <v>1189</v>
      </c>
      <c r="D6" s="8">
        <f t="shared" si="0"/>
        <v>4580071.5699999994</v>
      </c>
      <c r="E6" s="8">
        <f t="shared" si="2"/>
        <v>5154646.38</v>
      </c>
      <c r="F6" s="8">
        <f t="shared" si="1"/>
        <v>14345327.83</v>
      </c>
      <c r="G6" s="8">
        <f t="shared" si="1"/>
        <v>15981651.470000003</v>
      </c>
      <c r="H6" s="8">
        <f t="shared" si="1"/>
        <v>24760357.699999999</v>
      </c>
      <c r="I6" s="8">
        <f t="shared" si="1"/>
        <v>60911189.839999989</v>
      </c>
      <c r="J6" s="8">
        <f t="shared" si="1"/>
        <v>35241856.559999995</v>
      </c>
      <c r="K6" s="8">
        <f t="shared" si="1"/>
        <v>14836397.880000001</v>
      </c>
      <c r="L6" s="8">
        <f t="shared" si="1"/>
        <v>3675430.6700000004</v>
      </c>
      <c r="M6" s="8">
        <f t="shared" si="3"/>
        <v>179486929.89999998</v>
      </c>
    </row>
    <row r="7" spans="1:13" x14ac:dyDescent="0.25">
      <c r="A7" s="11" t="s">
        <v>1233</v>
      </c>
      <c r="C7" s="11" t="s">
        <v>1233</v>
      </c>
      <c r="D7" s="8">
        <f t="shared" si="0"/>
        <v>0</v>
      </c>
      <c r="E7" s="8">
        <f t="shared" si="2"/>
        <v>0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3"/>
        <v>0</v>
      </c>
    </row>
    <row r="8" spans="1:13" x14ac:dyDescent="0.25">
      <c r="A8" s="11" t="s">
        <v>1232</v>
      </c>
      <c r="C8" s="11" t="s">
        <v>1232</v>
      </c>
      <c r="D8" s="8">
        <f t="shared" si="0"/>
        <v>0</v>
      </c>
      <c r="E8" s="8">
        <f t="shared" si="2"/>
        <v>0</v>
      </c>
      <c r="F8" s="8">
        <f t="shared" si="1"/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3"/>
        <v>0</v>
      </c>
    </row>
    <row r="9" spans="1:13" x14ac:dyDescent="0.25">
      <c r="A9" s="11" t="s">
        <v>1184</v>
      </c>
      <c r="C9" s="11" t="s">
        <v>1184</v>
      </c>
      <c r="D9" s="8">
        <f t="shared" si="0"/>
        <v>0</v>
      </c>
      <c r="E9" s="8">
        <f t="shared" si="2"/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77500</v>
      </c>
      <c r="K9" s="8">
        <f t="shared" si="1"/>
        <v>140758</v>
      </c>
      <c r="L9" s="8">
        <f t="shared" si="1"/>
        <v>29375</v>
      </c>
      <c r="M9" s="8">
        <f t="shared" si="3"/>
        <v>247633</v>
      </c>
    </row>
    <row r="10" spans="1:13" x14ac:dyDescent="0.25">
      <c r="A10" s="11" t="s">
        <v>1185</v>
      </c>
      <c r="C10" s="11" t="s">
        <v>1185</v>
      </c>
      <c r="D10" s="8">
        <f t="shared" si="0"/>
        <v>9517.9700000000012</v>
      </c>
      <c r="E10" s="8">
        <f t="shared" si="2"/>
        <v>15548.75</v>
      </c>
      <c r="F10" s="8">
        <f t="shared" si="1"/>
        <v>4402.5</v>
      </c>
      <c r="G10" s="8">
        <f t="shared" si="1"/>
        <v>15530.78</v>
      </c>
      <c r="H10" s="8">
        <f t="shared" si="1"/>
        <v>0</v>
      </c>
      <c r="I10" s="8">
        <f t="shared" si="1"/>
        <v>0</v>
      </c>
      <c r="J10" s="8">
        <f t="shared" si="1"/>
        <v>0</v>
      </c>
      <c r="K10" s="8">
        <f t="shared" si="1"/>
        <v>0</v>
      </c>
      <c r="L10" s="8">
        <f t="shared" si="1"/>
        <v>0</v>
      </c>
      <c r="M10" s="8">
        <f t="shared" si="3"/>
        <v>45000</v>
      </c>
    </row>
    <row r="11" spans="1:13" ht="15.75" thickBot="1" x14ac:dyDescent="0.3">
      <c r="A11" s="11" t="s">
        <v>1193</v>
      </c>
      <c r="C11" s="11" t="s">
        <v>1193</v>
      </c>
      <c r="D11" s="60">
        <f>SUM(D2:D10)</f>
        <v>4649808.9699999988</v>
      </c>
      <c r="E11" s="60">
        <f t="shared" ref="E11:M11" si="4">SUM(E2:E10)</f>
        <v>5220281.87</v>
      </c>
      <c r="F11" s="60">
        <f t="shared" si="4"/>
        <v>14349730.33</v>
      </c>
      <c r="G11" s="60">
        <f t="shared" si="4"/>
        <v>16198378.840000002</v>
      </c>
      <c r="H11" s="60">
        <f t="shared" si="4"/>
        <v>24830726.099999998</v>
      </c>
      <c r="I11" s="60">
        <f t="shared" si="4"/>
        <v>61492551.639999986</v>
      </c>
      <c r="J11" s="60">
        <f t="shared" si="4"/>
        <v>36001324.669999994</v>
      </c>
      <c r="K11" s="60">
        <f t="shared" si="4"/>
        <v>15197554.73</v>
      </c>
      <c r="L11" s="60">
        <f t="shared" si="4"/>
        <v>3761935.24</v>
      </c>
      <c r="M11" s="60">
        <f t="shared" si="4"/>
        <v>181702292.38999999</v>
      </c>
    </row>
    <row r="12" spans="1:13" ht="15.75" thickTop="1" x14ac:dyDescent="0.25">
      <c r="C12"/>
      <c r="D12"/>
      <c r="E12"/>
      <c r="F12"/>
      <c r="G12"/>
      <c r="H12"/>
      <c r="I12"/>
      <c r="J12"/>
      <c r="K12"/>
      <c r="L12"/>
      <c r="M12"/>
    </row>
    <row r="13" spans="1:13" x14ac:dyDescent="0.25">
      <c r="C13"/>
      <c r="D13"/>
      <c r="E13"/>
      <c r="F13"/>
      <c r="G13"/>
      <c r="H13"/>
      <c r="I13"/>
      <c r="J13"/>
      <c r="K13"/>
      <c r="L13"/>
      <c r="M13"/>
    </row>
    <row r="14" spans="1:13" ht="60" x14ac:dyDescent="0.25">
      <c r="C14" s="9" t="s">
        <v>1</v>
      </c>
      <c r="D14" s="10" t="s" vm="15">
        <v>731</v>
      </c>
    </row>
    <row r="15" spans="1:13" x14ac:dyDescent="0.25">
      <c r="C15" s="9" t="s">
        <v>2</v>
      </c>
      <c r="D15" s="11" t="s" vm="1">
        <v>3</v>
      </c>
    </row>
    <row r="16" spans="1:13" x14ac:dyDescent="0.25">
      <c r="C16" s="9" t="s">
        <v>4</v>
      </c>
      <c r="D16" s="11" t="s" vm="2">
        <v>5</v>
      </c>
    </row>
    <row r="18" spans="1:13" x14ac:dyDescent="0.25">
      <c r="C18" s="9" t="s">
        <v>8</v>
      </c>
      <c r="D18" s="12" t="s">
        <v>742</v>
      </c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27.75" customHeight="1" x14ac:dyDescent="0.25">
      <c r="C19" s="9" t="s">
        <v>1183</v>
      </c>
      <c r="D19" s="21" t="s">
        <v>17</v>
      </c>
      <c r="E19" s="21" t="s">
        <v>16</v>
      </c>
      <c r="F19" s="21" t="s">
        <v>15</v>
      </c>
      <c r="G19" s="21" t="s">
        <v>14</v>
      </c>
      <c r="H19" s="21" t="s">
        <v>13</v>
      </c>
      <c r="I19" s="21" t="s">
        <v>12</v>
      </c>
      <c r="J19" s="21" t="s">
        <v>11</v>
      </c>
      <c r="K19" s="21" t="s">
        <v>10</v>
      </c>
      <c r="L19" s="21" t="s">
        <v>0</v>
      </c>
      <c r="M19" s="21" t="s">
        <v>9</v>
      </c>
    </row>
    <row r="20" spans="1:13" x14ac:dyDescent="0.25">
      <c r="C20" s="14"/>
      <c r="D20" s="45">
        <v>0</v>
      </c>
      <c r="E20" s="43"/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3"/>
      <c r="L20" s="43"/>
      <c r="M20" s="44">
        <v>0</v>
      </c>
    </row>
    <row r="21" spans="1:13" x14ac:dyDescent="0.25">
      <c r="A21" s="11" t="s">
        <v>1184</v>
      </c>
      <c r="C21" s="14" t="s">
        <v>1195</v>
      </c>
      <c r="D21" s="41"/>
      <c r="E21" s="43"/>
      <c r="F21" s="43"/>
      <c r="G21" s="43"/>
      <c r="H21" s="43"/>
      <c r="I21" s="43"/>
      <c r="J21" s="42">
        <v>0</v>
      </c>
      <c r="K21" s="42">
        <v>18258</v>
      </c>
      <c r="L21" s="42">
        <v>4375</v>
      </c>
      <c r="M21" s="44">
        <v>22633</v>
      </c>
    </row>
    <row r="22" spans="1:13" x14ac:dyDescent="0.25">
      <c r="A22" s="11" t="s">
        <v>1235</v>
      </c>
      <c r="C22" s="14" t="s">
        <v>1164</v>
      </c>
      <c r="D22" s="33">
        <v>60219.43</v>
      </c>
      <c r="E22" s="33">
        <v>50086.74</v>
      </c>
      <c r="F22" s="33">
        <v>0</v>
      </c>
      <c r="G22" s="33">
        <v>184857.82</v>
      </c>
      <c r="H22" s="33">
        <v>70368.400000000009</v>
      </c>
      <c r="I22" s="33">
        <v>581361.80000000016</v>
      </c>
      <c r="J22" s="33">
        <v>668306.88</v>
      </c>
      <c r="K22" s="33">
        <v>220398.85</v>
      </c>
      <c r="L22" s="33">
        <v>57129.57</v>
      </c>
      <c r="M22" s="33">
        <v>1892729.49</v>
      </c>
    </row>
    <row r="23" spans="1:13" x14ac:dyDescent="0.25">
      <c r="A23" s="11" t="s">
        <v>1235</v>
      </c>
      <c r="C23" s="14" t="s">
        <v>1165</v>
      </c>
      <c r="D23" s="34"/>
      <c r="E23" s="34"/>
      <c r="F23" s="34"/>
      <c r="G23" s="33">
        <v>16338.77</v>
      </c>
      <c r="H23" s="34"/>
      <c r="I23" s="34"/>
      <c r="J23" s="33">
        <v>13661.23</v>
      </c>
      <c r="K23" s="34"/>
      <c r="L23" s="34"/>
      <c r="M23" s="33">
        <v>30000</v>
      </c>
    </row>
    <row r="24" spans="1:13" x14ac:dyDescent="0.25">
      <c r="A24" s="11" t="s">
        <v>1189</v>
      </c>
      <c r="C24" s="14" t="s">
        <v>1205</v>
      </c>
      <c r="D24" s="41"/>
      <c r="E24" s="43"/>
      <c r="F24" s="43"/>
      <c r="G24" s="43"/>
      <c r="H24" s="43"/>
      <c r="I24" s="43"/>
      <c r="J24" s="43"/>
      <c r="K24" s="42">
        <v>255609.77000000002</v>
      </c>
      <c r="L24" s="42">
        <v>134390.23000000001</v>
      </c>
      <c r="M24" s="44">
        <v>390000</v>
      </c>
    </row>
    <row r="25" spans="1:13" x14ac:dyDescent="0.25">
      <c r="A25" s="11" t="s">
        <v>1185</v>
      </c>
      <c r="C25" s="14" t="s">
        <v>1167</v>
      </c>
      <c r="D25" s="33">
        <v>9517.9700000000012</v>
      </c>
      <c r="E25" s="33">
        <v>15548.75</v>
      </c>
      <c r="F25" s="33">
        <v>4402.5</v>
      </c>
      <c r="G25" s="33">
        <v>15530.78</v>
      </c>
      <c r="H25" s="34"/>
      <c r="I25" s="34"/>
      <c r="J25" s="34"/>
      <c r="K25" s="33">
        <v>0</v>
      </c>
      <c r="L25" s="34"/>
      <c r="M25" s="33">
        <v>45000</v>
      </c>
    </row>
    <row r="26" spans="1:13" x14ac:dyDescent="0.25">
      <c r="A26" s="11" t="s">
        <v>1184</v>
      </c>
      <c r="C26" s="14" t="s">
        <v>1215</v>
      </c>
      <c r="D26" s="41"/>
      <c r="E26" s="43"/>
      <c r="F26" s="43"/>
      <c r="G26" s="43"/>
      <c r="H26" s="43"/>
      <c r="I26" s="43"/>
      <c r="J26" s="42">
        <v>77500</v>
      </c>
      <c r="K26" s="42">
        <v>122500</v>
      </c>
      <c r="L26" s="42">
        <v>0</v>
      </c>
      <c r="M26" s="44">
        <v>200000</v>
      </c>
    </row>
    <row r="27" spans="1:13" x14ac:dyDescent="0.25">
      <c r="A27" s="11" t="s">
        <v>1184</v>
      </c>
      <c r="C27" s="14" t="s">
        <v>1169</v>
      </c>
      <c r="D27" s="34"/>
      <c r="E27" s="34"/>
      <c r="F27" s="34"/>
      <c r="G27" s="34"/>
      <c r="H27" s="34"/>
      <c r="I27" s="34"/>
      <c r="J27" s="34"/>
      <c r="K27" s="33">
        <v>0</v>
      </c>
      <c r="L27" s="34"/>
      <c r="M27" s="33">
        <v>0</v>
      </c>
    </row>
    <row r="28" spans="1:13" x14ac:dyDescent="0.25">
      <c r="A28" s="11" t="s">
        <v>1184</v>
      </c>
      <c r="C28" s="14" t="s">
        <v>1217</v>
      </c>
      <c r="D28" s="41"/>
      <c r="E28" s="43"/>
      <c r="F28" s="43"/>
      <c r="G28" s="43"/>
      <c r="H28" s="43"/>
      <c r="I28" s="43"/>
      <c r="J28" s="43"/>
      <c r="K28" s="42">
        <v>0</v>
      </c>
      <c r="L28" s="42">
        <v>25000</v>
      </c>
      <c r="M28" s="44">
        <v>25000</v>
      </c>
    </row>
    <row r="29" spans="1:13" x14ac:dyDescent="0.25">
      <c r="A29" s="11" t="s">
        <v>1189</v>
      </c>
      <c r="C29" s="14" t="s">
        <v>1175</v>
      </c>
      <c r="D29" s="33">
        <v>2755378.32</v>
      </c>
      <c r="E29" s="33">
        <v>1840318.49</v>
      </c>
      <c r="F29" s="33">
        <v>2191974.92</v>
      </c>
      <c r="G29" s="33">
        <v>299659.68</v>
      </c>
      <c r="H29" s="33">
        <v>46703.779999999992</v>
      </c>
      <c r="I29" s="34"/>
      <c r="J29" s="34"/>
      <c r="K29" s="34"/>
      <c r="L29" s="34"/>
      <c r="M29" s="33">
        <v>7134035.1899999995</v>
      </c>
    </row>
    <row r="30" spans="1:13" x14ac:dyDescent="0.25">
      <c r="A30" s="11" t="s">
        <v>1189</v>
      </c>
      <c r="C30" s="14" t="s">
        <v>1176</v>
      </c>
      <c r="D30" s="33">
        <v>1824693.2499999998</v>
      </c>
      <c r="E30" s="33">
        <v>3314327.89</v>
      </c>
      <c r="F30" s="33">
        <v>8617459.0600000005</v>
      </c>
      <c r="G30" s="33">
        <v>2780108.29</v>
      </c>
      <c r="H30" s="33">
        <v>88411.51</v>
      </c>
      <c r="I30" s="33">
        <v>0</v>
      </c>
      <c r="J30" s="33">
        <v>0</v>
      </c>
      <c r="K30" s="34"/>
      <c r="L30" s="34"/>
      <c r="M30" s="33">
        <v>16624999.999999998</v>
      </c>
    </row>
    <row r="31" spans="1:13" x14ac:dyDescent="0.25">
      <c r="A31" s="11" t="s">
        <v>1189</v>
      </c>
      <c r="C31" s="14" t="s">
        <v>1178</v>
      </c>
      <c r="D31" s="34"/>
      <c r="E31" s="34"/>
      <c r="F31" s="33">
        <v>3535893.85</v>
      </c>
      <c r="G31" s="33">
        <v>10691151.880000001</v>
      </c>
      <c r="H31" s="33">
        <v>9149324.3399999999</v>
      </c>
      <c r="I31" s="33">
        <v>8259131.3899999987</v>
      </c>
      <c r="J31" s="33">
        <v>2366574.3200000003</v>
      </c>
      <c r="K31" s="33">
        <v>997924.22</v>
      </c>
      <c r="L31" s="33">
        <v>0</v>
      </c>
      <c r="M31" s="33">
        <v>35000000</v>
      </c>
    </row>
    <row r="32" spans="1:13" x14ac:dyDescent="0.25">
      <c r="A32" s="11" t="s">
        <v>1189</v>
      </c>
      <c r="C32" s="14" t="s">
        <v>1179</v>
      </c>
      <c r="D32" s="34"/>
      <c r="E32" s="34"/>
      <c r="F32" s="34"/>
      <c r="G32" s="33">
        <v>2210731.62</v>
      </c>
      <c r="H32" s="33">
        <v>12800918.07</v>
      </c>
      <c r="I32" s="33">
        <v>14591220.969999999</v>
      </c>
      <c r="J32" s="33">
        <v>248064.25</v>
      </c>
      <c r="K32" s="33">
        <v>205588.59000000003</v>
      </c>
      <c r="L32" s="33">
        <v>0</v>
      </c>
      <c r="M32" s="33">
        <v>30056523.5</v>
      </c>
    </row>
    <row r="33" spans="1:13" x14ac:dyDescent="0.25">
      <c r="A33" s="11" t="s">
        <v>1189</v>
      </c>
      <c r="C33" s="14" t="s">
        <v>1180</v>
      </c>
      <c r="D33" s="34"/>
      <c r="E33" s="34"/>
      <c r="F33" s="34"/>
      <c r="G33" s="34"/>
      <c r="H33" s="33">
        <v>2675000</v>
      </c>
      <c r="I33" s="33">
        <v>27863255.489999998</v>
      </c>
      <c r="J33" s="33">
        <v>15385693.779999997</v>
      </c>
      <c r="K33" s="33">
        <v>4976773.5699999994</v>
      </c>
      <c r="L33" s="33">
        <v>1834225.3500000003</v>
      </c>
      <c r="M33" s="33">
        <v>52734948.189999998</v>
      </c>
    </row>
    <row r="34" spans="1:13" x14ac:dyDescent="0.25">
      <c r="A34" s="11" t="s">
        <v>1189</v>
      </c>
      <c r="C34" s="14" t="s">
        <v>1181</v>
      </c>
      <c r="D34" s="34"/>
      <c r="E34" s="34"/>
      <c r="F34" s="34"/>
      <c r="G34" s="34"/>
      <c r="H34" s="34"/>
      <c r="I34" s="33">
        <v>10197581.989999998</v>
      </c>
      <c r="J34" s="33">
        <v>15226541.18</v>
      </c>
      <c r="K34" s="33">
        <v>385988.43999999994</v>
      </c>
      <c r="L34" s="33">
        <v>294004.23</v>
      </c>
      <c r="M34" s="33">
        <v>26104115.84</v>
      </c>
    </row>
    <row r="35" spans="1:13" x14ac:dyDescent="0.25">
      <c r="A35" s="11" t="s">
        <v>1189</v>
      </c>
      <c r="C35" s="14" t="s">
        <v>1182</v>
      </c>
      <c r="D35" s="34"/>
      <c r="E35" s="34"/>
      <c r="F35" s="34"/>
      <c r="G35" s="34"/>
      <c r="H35" s="34"/>
      <c r="I35" s="34"/>
      <c r="J35" s="33">
        <v>2014983.0299999998</v>
      </c>
      <c r="K35" s="33">
        <v>8014513.290000001</v>
      </c>
      <c r="L35" s="33">
        <v>1412810.8599999999</v>
      </c>
      <c r="M35" s="33">
        <v>11442307.18</v>
      </c>
    </row>
    <row r="36" spans="1:13" x14ac:dyDescent="0.25">
      <c r="C36" s="14" t="s">
        <v>9</v>
      </c>
      <c r="D36" s="54">
        <v>4649808.9699999988</v>
      </c>
      <c r="E36" s="55">
        <v>5220281.87</v>
      </c>
      <c r="F36" s="55">
        <v>14349730.33</v>
      </c>
      <c r="G36" s="55">
        <v>16198378.840000002</v>
      </c>
      <c r="H36" s="55">
        <v>24830726.099999998</v>
      </c>
      <c r="I36" s="55">
        <v>61492551.639999986</v>
      </c>
      <c r="J36" s="55">
        <v>36001324.669999994</v>
      </c>
      <c r="K36" s="55">
        <v>15197554.729999999</v>
      </c>
      <c r="L36" s="55">
        <v>3761935.2399999998</v>
      </c>
      <c r="M36" s="56">
        <v>181702292.38999999</v>
      </c>
    </row>
    <row r="37" spans="1:13" x14ac:dyDescent="0.25">
      <c r="C37"/>
      <c r="D37"/>
      <c r="E37"/>
      <c r="F37"/>
      <c r="G37"/>
      <c r="H37"/>
      <c r="I37"/>
      <c r="J37"/>
      <c r="K37"/>
      <c r="L37"/>
      <c r="M37"/>
    </row>
    <row r="38" spans="1:13" x14ac:dyDescent="0.25">
      <c r="C38"/>
      <c r="D38"/>
      <c r="E38"/>
      <c r="F38"/>
      <c r="G38"/>
      <c r="H38"/>
      <c r="I38"/>
      <c r="J38"/>
      <c r="K38"/>
      <c r="L38"/>
      <c r="M38"/>
    </row>
    <row r="39" spans="1:13" x14ac:dyDescent="0.25">
      <c r="C39"/>
      <c r="D39"/>
      <c r="E39"/>
      <c r="F39"/>
      <c r="G39"/>
      <c r="H39"/>
      <c r="I39"/>
      <c r="J39"/>
      <c r="K39"/>
      <c r="L39"/>
      <c r="M39"/>
    </row>
    <row r="40" spans="1:13" x14ac:dyDescent="0.25"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C47"/>
      <c r="D47"/>
      <c r="E47"/>
      <c r="F47"/>
      <c r="G47"/>
      <c r="H47"/>
      <c r="I47"/>
      <c r="J47"/>
      <c r="K47"/>
      <c r="L47"/>
      <c r="M47"/>
    </row>
    <row r="48" spans="1:13" x14ac:dyDescent="0.25">
      <c r="C48"/>
      <c r="D48"/>
      <c r="E48"/>
      <c r="F48"/>
      <c r="G48"/>
      <c r="H48"/>
      <c r="I48"/>
      <c r="J48"/>
      <c r="K48"/>
      <c r="L48"/>
      <c r="M48"/>
    </row>
    <row r="49" spans="3:13" x14ac:dyDescent="0.25">
      <c r="C49"/>
      <c r="D49"/>
      <c r="E49"/>
      <c r="F49"/>
      <c r="G49"/>
      <c r="H49"/>
      <c r="I49"/>
      <c r="J49"/>
      <c r="K49"/>
      <c r="L49"/>
      <c r="M49"/>
    </row>
    <row r="50" spans="3:13" x14ac:dyDescent="0.25">
      <c r="C50"/>
      <c r="D50"/>
      <c r="E50"/>
      <c r="F50"/>
      <c r="G50"/>
      <c r="H50"/>
      <c r="I50"/>
      <c r="J50"/>
      <c r="K50"/>
      <c r="L50"/>
      <c r="M50"/>
    </row>
    <row r="51" spans="3:13" x14ac:dyDescent="0.25">
      <c r="C51"/>
      <c r="D51"/>
      <c r="E51"/>
      <c r="F51"/>
      <c r="G51"/>
      <c r="H51"/>
      <c r="I51"/>
      <c r="J51"/>
      <c r="K51"/>
      <c r="L51"/>
      <c r="M51"/>
    </row>
    <row r="52" spans="3:13" x14ac:dyDescent="0.25">
      <c r="C52"/>
      <c r="D52"/>
      <c r="E52"/>
      <c r="F52"/>
      <c r="G52"/>
      <c r="H52"/>
      <c r="I52"/>
      <c r="J52"/>
      <c r="K52"/>
      <c r="L52"/>
      <c r="M52"/>
    </row>
    <row r="53" spans="3:13" x14ac:dyDescent="0.25">
      <c r="C53"/>
      <c r="D53"/>
      <c r="E53"/>
      <c r="F53"/>
      <c r="G53"/>
      <c r="H53"/>
      <c r="I53"/>
      <c r="J53"/>
      <c r="K53"/>
      <c r="L53"/>
      <c r="M53"/>
    </row>
    <row r="54" spans="3:13" x14ac:dyDescent="0.25">
      <c r="C54"/>
      <c r="D54"/>
      <c r="E54"/>
      <c r="F54"/>
      <c r="G54"/>
      <c r="H54"/>
      <c r="I54"/>
      <c r="J54"/>
      <c r="K54"/>
      <c r="L54"/>
      <c r="M54"/>
    </row>
    <row r="55" spans="3:13" x14ac:dyDescent="0.25">
      <c r="C55"/>
      <c r="D55"/>
      <c r="E55"/>
      <c r="F55"/>
      <c r="G55"/>
      <c r="H55"/>
      <c r="I55"/>
      <c r="J55"/>
      <c r="K55"/>
      <c r="L55"/>
      <c r="M55"/>
    </row>
    <row r="56" spans="3:13" x14ac:dyDescent="0.25">
      <c r="C56"/>
      <c r="D56"/>
      <c r="E56"/>
      <c r="F56"/>
      <c r="G56"/>
      <c r="H56"/>
      <c r="I56" s="62"/>
      <c r="J56"/>
      <c r="K56"/>
      <c r="L56"/>
      <c r="M56"/>
    </row>
    <row r="57" spans="3:13" x14ac:dyDescent="0.25">
      <c r="C57"/>
      <c r="D57"/>
      <c r="E57"/>
      <c r="F57"/>
      <c r="G57"/>
      <c r="H57"/>
      <c r="I57"/>
      <c r="J57"/>
      <c r="K57"/>
      <c r="L57"/>
      <c r="M57"/>
    </row>
    <row r="58" spans="3:13" x14ac:dyDescent="0.25">
      <c r="C58"/>
      <c r="D58"/>
      <c r="E58"/>
      <c r="F58"/>
      <c r="G58"/>
      <c r="H58"/>
      <c r="I58"/>
      <c r="J58"/>
      <c r="K58"/>
      <c r="L58"/>
      <c r="M58"/>
    </row>
    <row r="59" spans="3:13" x14ac:dyDescent="0.25">
      <c r="C59"/>
      <c r="D59"/>
      <c r="E59"/>
      <c r="F59"/>
      <c r="G59"/>
      <c r="H59"/>
      <c r="I59"/>
      <c r="J59"/>
      <c r="K59"/>
      <c r="L59"/>
      <c r="M59"/>
    </row>
    <row r="60" spans="3:13" x14ac:dyDescent="0.25">
      <c r="C60"/>
      <c r="D60"/>
      <c r="E60"/>
      <c r="F60"/>
      <c r="G60"/>
      <c r="H60"/>
      <c r="I60"/>
      <c r="J60"/>
      <c r="K60"/>
      <c r="L60"/>
      <c r="M60"/>
    </row>
    <row r="61" spans="3:13" x14ac:dyDescent="0.25">
      <c r="C61"/>
      <c r="D61"/>
      <c r="E61"/>
      <c r="F61"/>
      <c r="G61"/>
      <c r="H61"/>
      <c r="I61"/>
      <c r="J61"/>
      <c r="K61"/>
      <c r="L61"/>
      <c r="M61"/>
    </row>
    <row r="62" spans="3:13" x14ac:dyDescent="0.25">
      <c r="C62"/>
      <c r="D62"/>
      <c r="E62"/>
      <c r="F62"/>
      <c r="G62"/>
      <c r="H62"/>
      <c r="I62"/>
      <c r="J62"/>
      <c r="K62"/>
      <c r="L62"/>
      <c r="M62"/>
    </row>
    <row r="63" spans="3:13" x14ac:dyDescent="0.25">
      <c r="C63"/>
      <c r="D63"/>
      <c r="E63"/>
      <c r="F63"/>
      <c r="G63"/>
      <c r="H63"/>
      <c r="I63"/>
      <c r="J63"/>
      <c r="K63"/>
      <c r="L63"/>
      <c r="M63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  <row r="65" spans="3:13" x14ac:dyDescent="0.25">
      <c r="C65"/>
      <c r="D65"/>
      <c r="E65"/>
      <c r="F65"/>
      <c r="G65"/>
      <c r="H65"/>
      <c r="I65"/>
      <c r="J65"/>
      <c r="K65"/>
      <c r="L65"/>
      <c r="M65"/>
    </row>
    <row r="66" spans="3:13" x14ac:dyDescent="0.25">
      <c r="C66"/>
      <c r="D66"/>
      <c r="E66"/>
      <c r="F66"/>
      <c r="G66"/>
      <c r="H66"/>
      <c r="I66"/>
      <c r="J66"/>
      <c r="K66"/>
      <c r="L66"/>
      <c r="M66"/>
    </row>
    <row r="67" spans="3:13" x14ac:dyDescent="0.25">
      <c r="C67"/>
      <c r="D67"/>
      <c r="E67"/>
      <c r="F67"/>
      <c r="G67"/>
      <c r="H67"/>
      <c r="I67"/>
      <c r="J67"/>
      <c r="K67"/>
      <c r="L67"/>
      <c r="M67"/>
    </row>
    <row r="68" spans="3:13" x14ac:dyDescent="0.25">
      <c r="C68"/>
      <c r="D68"/>
      <c r="E68"/>
      <c r="F68"/>
      <c r="G68"/>
      <c r="H68"/>
      <c r="I68"/>
      <c r="J68"/>
      <c r="K68"/>
      <c r="L68"/>
      <c r="M68"/>
    </row>
    <row r="69" spans="3:13" x14ac:dyDescent="0.25">
      <c r="C69"/>
      <c r="D69"/>
      <c r="E69"/>
      <c r="F69"/>
      <c r="G69"/>
      <c r="H69"/>
      <c r="I69"/>
      <c r="J69"/>
      <c r="K69"/>
      <c r="L69"/>
      <c r="M69"/>
    </row>
    <row r="70" spans="3:13" x14ac:dyDescent="0.25">
      <c r="C70"/>
      <c r="D70"/>
      <c r="E70"/>
      <c r="F70"/>
      <c r="G70"/>
      <c r="H70"/>
      <c r="I70"/>
      <c r="J70"/>
      <c r="K70"/>
      <c r="L70"/>
      <c r="M70"/>
    </row>
    <row r="71" spans="3:13" x14ac:dyDescent="0.25">
      <c r="C71"/>
      <c r="D71"/>
      <c r="E71"/>
      <c r="F71"/>
      <c r="G71"/>
      <c r="H71"/>
      <c r="I71"/>
      <c r="J71"/>
      <c r="K71"/>
      <c r="L71"/>
      <c r="M71"/>
    </row>
    <row r="72" spans="3:13" x14ac:dyDescent="0.25">
      <c r="C72"/>
      <c r="D72"/>
      <c r="E72"/>
      <c r="F72"/>
      <c r="G72"/>
      <c r="H72"/>
      <c r="I72"/>
      <c r="J72"/>
      <c r="K72"/>
      <c r="L72"/>
      <c r="M72"/>
    </row>
    <row r="73" spans="3:13" x14ac:dyDescent="0.25">
      <c r="C73"/>
      <c r="D73"/>
      <c r="E73"/>
      <c r="F73"/>
      <c r="G73"/>
      <c r="H73"/>
      <c r="I73"/>
      <c r="J73"/>
      <c r="K73"/>
      <c r="L73"/>
      <c r="M73"/>
    </row>
    <row r="74" spans="3:13" x14ac:dyDescent="0.25">
      <c r="C74"/>
      <c r="D74"/>
      <c r="E74"/>
      <c r="F74"/>
      <c r="G74"/>
      <c r="H74"/>
      <c r="I74"/>
      <c r="J74"/>
      <c r="K74"/>
      <c r="L74"/>
      <c r="M74"/>
    </row>
    <row r="75" spans="3:13" x14ac:dyDescent="0.25">
      <c r="C75"/>
      <c r="D75"/>
      <c r="E75"/>
      <c r="F75"/>
      <c r="G75"/>
      <c r="H75"/>
      <c r="I75"/>
      <c r="J75"/>
      <c r="K75"/>
      <c r="L75"/>
      <c r="M75"/>
    </row>
    <row r="76" spans="3:13" x14ac:dyDescent="0.25">
      <c r="C76"/>
      <c r="D76"/>
      <c r="E76"/>
      <c r="F76"/>
      <c r="G76"/>
      <c r="H76"/>
      <c r="I76"/>
      <c r="J76"/>
      <c r="K76"/>
      <c r="L76"/>
      <c r="M76"/>
    </row>
    <row r="77" spans="3:13" x14ac:dyDescent="0.25">
      <c r="C77"/>
      <c r="D77"/>
      <c r="E77"/>
      <c r="F77"/>
      <c r="G77"/>
      <c r="H77"/>
      <c r="I77"/>
      <c r="J77"/>
      <c r="K77"/>
      <c r="L77"/>
      <c r="M77"/>
    </row>
    <row r="78" spans="3:13" x14ac:dyDescent="0.25">
      <c r="C78"/>
      <c r="D78"/>
      <c r="E78"/>
      <c r="F78"/>
      <c r="G78"/>
      <c r="H78"/>
      <c r="I78"/>
      <c r="J78"/>
      <c r="K78"/>
      <c r="L78"/>
      <c r="M78"/>
    </row>
    <row r="79" spans="3:13" x14ac:dyDescent="0.25">
      <c r="C79"/>
      <c r="D79"/>
      <c r="E79"/>
      <c r="F79"/>
      <c r="G79"/>
      <c r="H79"/>
      <c r="I79"/>
      <c r="J79"/>
      <c r="K79"/>
      <c r="L79"/>
      <c r="M79"/>
    </row>
    <row r="80" spans="3:13" x14ac:dyDescent="0.25">
      <c r="C80"/>
      <c r="D80"/>
      <c r="E80"/>
      <c r="F80"/>
      <c r="G80"/>
      <c r="H80"/>
      <c r="I80"/>
      <c r="J80"/>
      <c r="K80"/>
      <c r="L80"/>
      <c r="M80"/>
    </row>
    <row r="81" spans="3:13" x14ac:dyDescent="0.25">
      <c r="C81"/>
      <c r="D81"/>
      <c r="E81"/>
      <c r="F81"/>
      <c r="G81"/>
      <c r="H81"/>
      <c r="I81"/>
      <c r="J81"/>
      <c r="K81"/>
      <c r="L81"/>
      <c r="M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  <c r="I85"/>
      <c r="J85"/>
      <c r="K85"/>
      <c r="L85"/>
      <c r="M85"/>
    </row>
    <row r="86" spans="3:13" x14ac:dyDescent="0.25">
      <c r="C86"/>
      <c r="D86"/>
      <c r="E86"/>
      <c r="F86"/>
      <c r="G86"/>
      <c r="H86"/>
      <c r="I86"/>
      <c r="J86"/>
      <c r="K86"/>
      <c r="L86"/>
      <c r="M86"/>
    </row>
    <row r="87" spans="3:13" ht="3.75" customHeight="1" x14ac:dyDescent="0.25">
      <c r="C87"/>
      <c r="D87"/>
      <c r="E87"/>
      <c r="F87"/>
      <c r="G87"/>
      <c r="H87"/>
      <c r="I87"/>
      <c r="J87"/>
      <c r="K87"/>
      <c r="L87"/>
      <c r="M87"/>
    </row>
    <row r="88" spans="3:13" x14ac:dyDescent="0.25">
      <c r="C88"/>
      <c r="D88"/>
      <c r="E88"/>
      <c r="F88"/>
      <c r="G88"/>
      <c r="H88"/>
      <c r="I88"/>
      <c r="J88"/>
      <c r="K88"/>
      <c r="L88"/>
      <c r="M88"/>
    </row>
    <row r="89" spans="3:13" x14ac:dyDescent="0.25">
      <c r="C89"/>
      <c r="D89"/>
      <c r="E89"/>
      <c r="F89"/>
      <c r="G89"/>
      <c r="H89"/>
      <c r="I89"/>
      <c r="J89"/>
      <c r="K89"/>
      <c r="L89"/>
      <c r="M89"/>
    </row>
    <row r="90" spans="3:13" x14ac:dyDescent="0.25">
      <c r="C90"/>
      <c r="D90"/>
      <c r="E90"/>
      <c r="F90"/>
      <c r="G90"/>
      <c r="H90"/>
      <c r="I90"/>
      <c r="J90"/>
      <c r="K90"/>
      <c r="L90"/>
      <c r="M90"/>
    </row>
    <row r="91" spans="3:13" x14ac:dyDescent="0.25">
      <c r="C91"/>
      <c r="D91"/>
      <c r="E91"/>
      <c r="F91"/>
      <c r="G91"/>
      <c r="H91"/>
      <c r="I91"/>
      <c r="J91"/>
      <c r="K91"/>
      <c r="L91"/>
      <c r="M91"/>
    </row>
    <row r="92" spans="3:13" x14ac:dyDescent="0.25">
      <c r="C92"/>
      <c r="D92"/>
      <c r="E92"/>
      <c r="F92"/>
      <c r="G92"/>
      <c r="H92"/>
      <c r="I92"/>
      <c r="J92"/>
      <c r="K92"/>
      <c r="L92"/>
      <c r="M92"/>
    </row>
    <row r="93" spans="3:13" x14ac:dyDescent="0.25">
      <c r="C93"/>
      <c r="D93"/>
      <c r="E93"/>
      <c r="F93"/>
      <c r="G93"/>
      <c r="H93"/>
      <c r="I93"/>
      <c r="J93"/>
      <c r="K93"/>
      <c r="L93"/>
      <c r="M93"/>
    </row>
    <row r="94" spans="3:13" x14ac:dyDescent="0.25">
      <c r="C94"/>
      <c r="D94"/>
      <c r="E94"/>
      <c r="F94"/>
      <c r="G94"/>
      <c r="H94"/>
      <c r="I94"/>
      <c r="J94"/>
      <c r="K94"/>
      <c r="L94"/>
      <c r="M94"/>
    </row>
    <row r="95" spans="3:13" x14ac:dyDescent="0.25">
      <c r="C95"/>
      <c r="D95"/>
      <c r="E95"/>
      <c r="F95"/>
      <c r="G95"/>
      <c r="H95"/>
      <c r="I95"/>
      <c r="J95"/>
      <c r="K95"/>
      <c r="L95"/>
      <c r="M95"/>
    </row>
    <row r="96" spans="3:13" x14ac:dyDescent="0.25">
      <c r="C96"/>
      <c r="D96"/>
      <c r="E96"/>
      <c r="F96"/>
      <c r="G96"/>
      <c r="H96"/>
      <c r="I96"/>
      <c r="J96"/>
      <c r="K96"/>
      <c r="L96"/>
      <c r="M96"/>
    </row>
    <row r="97" spans="3:13" x14ac:dyDescent="0.25">
      <c r="C97"/>
      <c r="D97"/>
      <c r="E97"/>
      <c r="F97"/>
      <c r="G97"/>
      <c r="H97"/>
      <c r="I97"/>
      <c r="J97"/>
      <c r="K97"/>
      <c r="L97"/>
      <c r="M97"/>
    </row>
    <row r="98" spans="3:13" x14ac:dyDescent="0.25">
      <c r="C98"/>
      <c r="D98"/>
      <c r="E98"/>
      <c r="F98"/>
      <c r="G98"/>
      <c r="H98"/>
      <c r="I98"/>
      <c r="J98"/>
      <c r="K98"/>
      <c r="L98"/>
      <c r="M98"/>
    </row>
    <row r="99" spans="3:13" x14ac:dyDescent="0.25">
      <c r="C99"/>
      <c r="D99"/>
      <c r="E99"/>
      <c r="F99"/>
      <c r="G99"/>
      <c r="H99"/>
      <c r="I99"/>
      <c r="J99"/>
      <c r="K99"/>
      <c r="L99"/>
      <c r="M99"/>
    </row>
    <row r="100" spans="3:13" x14ac:dyDescent="0.25">
      <c r="C100"/>
      <c r="D100"/>
      <c r="E100"/>
      <c r="F100"/>
      <c r="G100"/>
      <c r="H100"/>
      <c r="I100"/>
      <c r="J100"/>
      <c r="K100"/>
      <c r="L100"/>
      <c r="M100"/>
    </row>
    <row r="101" spans="3:13" x14ac:dyDescent="0.25">
      <c r="C101"/>
      <c r="D101"/>
      <c r="E101"/>
      <c r="F101"/>
      <c r="G101"/>
      <c r="H101"/>
      <c r="I101"/>
      <c r="J101"/>
      <c r="K101"/>
      <c r="L101"/>
      <c r="M101"/>
    </row>
    <row r="102" spans="3:13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13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13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13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13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13" x14ac:dyDescent="0.25">
      <c r="C107"/>
      <c r="D107"/>
      <c r="E107"/>
      <c r="F107"/>
      <c r="G107"/>
      <c r="H107"/>
      <c r="I107"/>
      <c r="J107"/>
      <c r="K107"/>
      <c r="L107"/>
      <c r="M107"/>
    </row>
    <row r="108" spans="3:13" x14ac:dyDescent="0.25">
      <c r="C108"/>
      <c r="D108"/>
      <c r="E108"/>
      <c r="F108"/>
      <c r="G108"/>
      <c r="H108"/>
      <c r="I108"/>
      <c r="J108"/>
      <c r="K108"/>
      <c r="L108"/>
      <c r="M108"/>
    </row>
    <row r="109" spans="3:13" x14ac:dyDescent="0.25">
      <c r="C109"/>
      <c r="D109"/>
      <c r="E109"/>
      <c r="F109"/>
      <c r="G109"/>
      <c r="H109"/>
      <c r="I109"/>
      <c r="J109"/>
      <c r="K109"/>
      <c r="L109"/>
      <c r="M109"/>
    </row>
    <row r="110" spans="3:13" x14ac:dyDescent="0.25">
      <c r="C110"/>
      <c r="D110"/>
      <c r="E110"/>
      <c r="F110"/>
      <c r="G110"/>
      <c r="H110"/>
      <c r="I110"/>
      <c r="J110"/>
      <c r="K110"/>
      <c r="L110"/>
      <c r="M110"/>
    </row>
    <row r="111" spans="3:13" x14ac:dyDescent="0.25">
      <c r="C111"/>
      <c r="D111"/>
      <c r="E111"/>
      <c r="F111"/>
      <c r="G111"/>
      <c r="H111"/>
      <c r="I111"/>
      <c r="J111"/>
      <c r="K111"/>
      <c r="L111"/>
      <c r="M111"/>
    </row>
    <row r="112" spans="3:13" x14ac:dyDescent="0.25">
      <c r="C112"/>
      <c r="D112"/>
      <c r="E112"/>
      <c r="F112"/>
      <c r="G112"/>
      <c r="H112"/>
      <c r="I112"/>
      <c r="J112"/>
      <c r="K112"/>
      <c r="L112"/>
      <c r="M112"/>
    </row>
    <row r="113" spans="3:13" x14ac:dyDescent="0.25">
      <c r="C113"/>
      <c r="D113"/>
      <c r="E113"/>
      <c r="F113"/>
      <c r="G113"/>
      <c r="H113"/>
      <c r="I113"/>
      <c r="J113"/>
      <c r="K113"/>
      <c r="L113"/>
      <c r="M113"/>
    </row>
    <row r="114" spans="3:13" x14ac:dyDescent="0.25">
      <c r="C114"/>
      <c r="D114"/>
      <c r="E114"/>
      <c r="F114"/>
      <c r="G114"/>
      <c r="H114"/>
      <c r="I114"/>
      <c r="J114"/>
      <c r="K114"/>
      <c r="L114"/>
      <c r="M114"/>
    </row>
    <row r="115" spans="3:13" x14ac:dyDescent="0.25">
      <c r="C115"/>
      <c r="D115"/>
      <c r="E115"/>
      <c r="F115"/>
      <c r="G115"/>
      <c r="H115"/>
      <c r="I115"/>
      <c r="J115"/>
      <c r="K115"/>
      <c r="L115"/>
      <c r="M115"/>
    </row>
    <row r="116" spans="3:13" x14ac:dyDescent="0.25">
      <c r="C116"/>
      <c r="D116"/>
      <c r="E116"/>
      <c r="F116"/>
      <c r="G116"/>
      <c r="H116"/>
      <c r="I116"/>
      <c r="J116"/>
      <c r="K116"/>
      <c r="L116"/>
      <c r="M116"/>
    </row>
    <row r="117" spans="3:13" x14ac:dyDescent="0.25">
      <c r="C117"/>
      <c r="D117"/>
      <c r="E117"/>
      <c r="F117"/>
      <c r="G117"/>
      <c r="H117"/>
      <c r="I117"/>
      <c r="J117"/>
      <c r="K117"/>
      <c r="L117"/>
      <c r="M117"/>
    </row>
    <row r="118" spans="3:13" x14ac:dyDescent="0.25">
      <c r="C118"/>
      <c r="D118"/>
      <c r="E118"/>
      <c r="F118"/>
      <c r="G118"/>
      <c r="H118"/>
      <c r="I118"/>
      <c r="J118"/>
      <c r="K118"/>
      <c r="L118"/>
      <c r="M118"/>
    </row>
    <row r="119" spans="3:13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x14ac:dyDescent="0.25">
      <c r="C155"/>
      <c r="D155"/>
      <c r="E155"/>
      <c r="F155"/>
      <c r="G155"/>
      <c r="H155"/>
      <c r="I155"/>
      <c r="J155"/>
      <c r="K155"/>
      <c r="L155"/>
      <c r="M155"/>
    </row>
    <row r="156" spans="3:13" x14ac:dyDescent="0.25">
      <c r="C156"/>
      <c r="D156"/>
      <c r="E156"/>
      <c r="F156"/>
      <c r="G156"/>
      <c r="H156"/>
      <c r="I156"/>
      <c r="J156"/>
      <c r="K156"/>
      <c r="L156"/>
      <c r="M156"/>
    </row>
    <row r="157" spans="3:13" x14ac:dyDescent="0.25">
      <c r="C157"/>
      <c r="D157"/>
      <c r="E157"/>
      <c r="F157"/>
      <c r="G157"/>
      <c r="H157"/>
      <c r="I157"/>
      <c r="J157"/>
      <c r="K157"/>
      <c r="L157"/>
      <c r="M157"/>
    </row>
    <row r="158" spans="3:13" x14ac:dyDescent="0.25">
      <c r="C158"/>
      <c r="D158"/>
      <c r="E158"/>
      <c r="F158"/>
      <c r="G158"/>
      <c r="H158"/>
      <c r="I158"/>
      <c r="J158"/>
      <c r="K158"/>
      <c r="L158"/>
      <c r="M158"/>
    </row>
    <row r="159" spans="3:13" x14ac:dyDescent="0.25">
      <c r="C159"/>
      <c r="D159"/>
      <c r="E159"/>
      <c r="F159"/>
      <c r="G159"/>
      <c r="H159"/>
      <c r="I159"/>
      <c r="J159"/>
      <c r="K159"/>
      <c r="L159"/>
      <c r="M159"/>
    </row>
    <row r="160" spans="3:13" x14ac:dyDescent="0.25">
      <c r="C160"/>
      <c r="D160"/>
      <c r="E160"/>
      <c r="F160"/>
      <c r="G160"/>
      <c r="H160"/>
      <c r="I160"/>
      <c r="J160"/>
      <c r="K160"/>
      <c r="L160"/>
      <c r="M160"/>
    </row>
    <row r="161" spans="3:13" x14ac:dyDescent="0.25">
      <c r="C161"/>
      <c r="D161"/>
      <c r="E161"/>
      <c r="F161"/>
      <c r="G161"/>
      <c r="H161"/>
      <c r="I161"/>
      <c r="J161"/>
      <c r="K161"/>
      <c r="L161"/>
      <c r="M161"/>
    </row>
    <row r="162" spans="3:13" x14ac:dyDescent="0.25">
      <c r="C162"/>
      <c r="D162"/>
      <c r="E162"/>
      <c r="F162"/>
      <c r="G162"/>
      <c r="H162"/>
      <c r="I162"/>
      <c r="J162"/>
      <c r="K162"/>
      <c r="L162"/>
      <c r="M162"/>
    </row>
    <row r="163" spans="3:13" x14ac:dyDescent="0.25">
      <c r="C163"/>
      <c r="D163"/>
      <c r="E163"/>
      <c r="F163"/>
      <c r="G163"/>
      <c r="H163"/>
      <c r="I163"/>
      <c r="J163"/>
      <c r="K163"/>
      <c r="L163"/>
      <c r="M163"/>
    </row>
    <row r="164" spans="3:13" x14ac:dyDescent="0.25">
      <c r="C164"/>
      <c r="D164"/>
      <c r="E164"/>
      <c r="F164"/>
      <c r="G164"/>
      <c r="H164"/>
      <c r="I164"/>
      <c r="J164"/>
      <c r="K164"/>
      <c r="L164"/>
      <c r="M164"/>
    </row>
    <row r="165" spans="3:13" x14ac:dyDescent="0.25">
      <c r="C165"/>
      <c r="D165"/>
      <c r="E165"/>
      <c r="F165"/>
      <c r="G165"/>
      <c r="H165"/>
      <c r="I165"/>
      <c r="J165"/>
      <c r="K165"/>
      <c r="L165"/>
      <c r="M165"/>
    </row>
    <row r="166" spans="3:13" x14ac:dyDescent="0.25">
      <c r="C166"/>
      <c r="D166"/>
      <c r="E166"/>
      <c r="F166"/>
      <c r="G166"/>
      <c r="H166"/>
      <c r="I166"/>
      <c r="J166"/>
      <c r="K166"/>
      <c r="L166"/>
      <c r="M166"/>
    </row>
    <row r="167" spans="3:13" x14ac:dyDescent="0.25">
      <c r="C167"/>
      <c r="D167"/>
      <c r="E167"/>
      <c r="F167"/>
      <c r="G167"/>
      <c r="H167"/>
      <c r="I167"/>
      <c r="J167"/>
      <c r="K167"/>
      <c r="L167"/>
      <c r="M167"/>
    </row>
    <row r="168" spans="3:13" x14ac:dyDescent="0.25">
      <c r="C168"/>
      <c r="D168"/>
      <c r="E168"/>
      <c r="F168"/>
      <c r="G168"/>
      <c r="H168"/>
      <c r="I168"/>
      <c r="J168"/>
      <c r="K168"/>
      <c r="L168"/>
      <c r="M168"/>
    </row>
    <row r="169" spans="3:13" x14ac:dyDescent="0.25">
      <c r="C169"/>
      <c r="D169"/>
      <c r="E169"/>
      <c r="F169"/>
      <c r="G169"/>
      <c r="H169"/>
      <c r="I169"/>
      <c r="J169"/>
      <c r="K169"/>
      <c r="L169"/>
      <c r="M169"/>
    </row>
    <row r="170" spans="3:13" x14ac:dyDescent="0.25">
      <c r="C170"/>
      <c r="D170"/>
      <c r="E170"/>
      <c r="F170"/>
      <c r="G170"/>
      <c r="H170"/>
      <c r="I170"/>
      <c r="J170"/>
      <c r="K170"/>
      <c r="L170"/>
      <c r="M170"/>
    </row>
    <row r="171" spans="3:13" x14ac:dyDescent="0.25">
      <c r="C171"/>
      <c r="D171"/>
      <c r="E171"/>
      <c r="F171"/>
      <c r="G171"/>
      <c r="H171"/>
      <c r="I171"/>
      <c r="J171"/>
      <c r="K171"/>
      <c r="L171"/>
      <c r="M171"/>
    </row>
    <row r="172" spans="3:13" x14ac:dyDescent="0.25">
      <c r="C172"/>
      <c r="D172"/>
      <c r="E172"/>
      <c r="F172"/>
      <c r="G172"/>
      <c r="H172"/>
      <c r="I172"/>
      <c r="J172"/>
      <c r="K172"/>
      <c r="L172"/>
      <c r="M172"/>
    </row>
    <row r="173" spans="3:13" x14ac:dyDescent="0.25">
      <c r="C173"/>
      <c r="D173"/>
      <c r="E173"/>
      <c r="F173"/>
      <c r="G173"/>
      <c r="H173"/>
      <c r="I173"/>
      <c r="J173"/>
      <c r="K173"/>
      <c r="L173"/>
      <c r="M173"/>
    </row>
    <row r="174" spans="3:13" x14ac:dyDescent="0.25">
      <c r="C174"/>
      <c r="D174"/>
      <c r="E174"/>
      <c r="F174"/>
      <c r="G174"/>
      <c r="H174"/>
      <c r="I174"/>
      <c r="J174"/>
      <c r="K174"/>
      <c r="L174"/>
      <c r="M174"/>
    </row>
    <row r="175" spans="3:13" x14ac:dyDescent="0.25">
      <c r="C175"/>
      <c r="D175"/>
      <c r="E175"/>
      <c r="F175"/>
      <c r="G175"/>
      <c r="H175"/>
      <c r="I175"/>
      <c r="J175"/>
      <c r="K175"/>
      <c r="L175"/>
      <c r="M175"/>
    </row>
    <row r="176" spans="3:13" x14ac:dyDescent="0.25">
      <c r="C176"/>
      <c r="D176"/>
      <c r="E176"/>
      <c r="F176"/>
      <c r="G176"/>
      <c r="H176"/>
      <c r="I176"/>
      <c r="J176"/>
      <c r="K176"/>
      <c r="L176"/>
      <c r="M176"/>
    </row>
    <row r="177" spans="3:13" x14ac:dyDescent="0.25">
      <c r="C177"/>
      <c r="D177"/>
      <c r="E177"/>
      <c r="F177"/>
      <c r="G177"/>
      <c r="H177"/>
      <c r="I177"/>
      <c r="J177"/>
      <c r="K177"/>
      <c r="L177"/>
      <c r="M177"/>
    </row>
    <row r="178" spans="3:13" x14ac:dyDescent="0.25">
      <c r="C178"/>
      <c r="D178"/>
      <c r="E178"/>
      <c r="F178"/>
      <c r="G178"/>
      <c r="H178"/>
      <c r="I178"/>
      <c r="J178"/>
      <c r="K178"/>
      <c r="L178"/>
      <c r="M178"/>
    </row>
    <row r="179" spans="3:13" x14ac:dyDescent="0.25">
      <c r="C179"/>
      <c r="D179"/>
      <c r="E179"/>
      <c r="F179"/>
      <c r="G179"/>
      <c r="H179"/>
      <c r="I179"/>
      <c r="J179"/>
      <c r="K179"/>
      <c r="L179"/>
      <c r="M179"/>
    </row>
    <row r="180" spans="3:13" x14ac:dyDescent="0.25">
      <c r="C180"/>
      <c r="D180"/>
      <c r="E180"/>
      <c r="F180"/>
      <c r="G180"/>
      <c r="H180"/>
      <c r="I180"/>
      <c r="J180"/>
      <c r="K180"/>
      <c r="L180"/>
      <c r="M180"/>
    </row>
    <row r="181" spans="3:13" x14ac:dyDescent="0.25">
      <c r="C181"/>
      <c r="D181"/>
      <c r="E181"/>
      <c r="F181"/>
      <c r="G181"/>
      <c r="H181"/>
      <c r="I181"/>
      <c r="J181"/>
      <c r="K181"/>
      <c r="L181"/>
      <c r="M181"/>
    </row>
    <row r="182" spans="3:13" x14ac:dyDescent="0.25">
      <c r="C182"/>
      <c r="D182"/>
      <c r="E182"/>
      <c r="F182"/>
      <c r="G182"/>
      <c r="H182"/>
      <c r="I182"/>
      <c r="J182"/>
      <c r="K182"/>
      <c r="L182"/>
      <c r="M182"/>
    </row>
    <row r="183" spans="3:13" x14ac:dyDescent="0.25">
      <c r="C183"/>
      <c r="D183"/>
      <c r="E183"/>
      <c r="F183"/>
      <c r="G183"/>
      <c r="H183"/>
      <c r="I183"/>
      <c r="J183"/>
      <c r="K183"/>
      <c r="L183"/>
      <c r="M183"/>
    </row>
    <row r="184" spans="3:13" x14ac:dyDescent="0.25">
      <c r="C184"/>
      <c r="D184"/>
      <c r="E184"/>
      <c r="F184"/>
      <c r="G184"/>
      <c r="H184"/>
      <c r="I184"/>
      <c r="J184"/>
      <c r="K184"/>
      <c r="L184"/>
      <c r="M184"/>
    </row>
    <row r="185" spans="3:13" x14ac:dyDescent="0.25">
      <c r="C185"/>
      <c r="D185"/>
      <c r="E185"/>
      <c r="F185"/>
      <c r="G185"/>
      <c r="H185"/>
      <c r="I185"/>
      <c r="J185"/>
      <c r="K185"/>
      <c r="L185"/>
      <c r="M185"/>
    </row>
    <row r="186" spans="3:13" x14ac:dyDescent="0.25">
      <c r="C186"/>
      <c r="D186"/>
      <c r="E186"/>
      <c r="F186"/>
      <c r="G186"/>
      <c r="H186"/>
      <c r="I186"/>
      <c r="J186"/>
      <c r="K186"/>
      <c r="L186"/>
      <c r="M186"/>
    </row>
    <row r="187" spans="3:13" x14ac:dyDescent="0.25">
      <c r="C187"/>
      <c r="D187"/>
      <c r="E187"/>
      <c r="F187"/>
      <c r="G187"/>
      <c r="H187"/>
      <c r="I187"/>
      <c r="J187"/>
      <c r="K187"/>
      <c r="L187"/>
      <c r="M187"/>
    </row>
    <row r="188" spans="3:13" x14ac:dyDescent="0.25">
      <c r="C188"/>
      <c r="D188"/>
      <c r="E188"/>
      <c r="F188"/>
      <c r="G188"/>
      <c r="H188"/>
      <c r="I188"/>
      <c r="J188"/>
      <c r="K188"/>
      <c r="L188"/>
      <c r="M188"/>
    </row>
    <row r="189" spans="3:13" x14ac:dyDescent="0.25">
      <c r="C189"/>
      <c r="D189"/>
      <c r="E189"/>
      <c r="F189"/>
      <c r="G189"/>
      <c r="H189"/>
      <c r="I189"/>
      <c r="J189"/>
      <c r="K189"/>
      <c r="L189"/>
      <c r="M189"/>
    </row>
    <row r="190" spans="3:13" x14ac:dyDescent="0.25">
      <c r="C190"/>
      <c r="D190"/>
      <c r="E190"/>
      <c r="F190"/>
      <c r="G190"/>
      <c r="H190"/>
      <c r="I190"/>
      <c r="J190"/>
      <c r="K190"/>
      <c r="L190"/>
      <c r="M190"/>
    </row>
    <row r="191" spans="3:13" x14ac:dyDescent="0.25">
      <c r="C191"/>
      <c r="D191"/>
      <c r="E191"/>
      <c r="F191"/>
      <c r="G191"/>
      <c r="H191"/>
      <c r="I191"/>
      <c r="J191"/>
      <c r="K191"/>
      <c r="L191"/>
      <c r="M191"/>
    </row>
    <row r="192" spans="3:13" x14ac:dyDescent="0.25">
      <c r="C192"/>
      <c r="D192"/>
      <c r="E192"/>
      <c r="F192"/>
      <c r="G192"/>
      <c r="H192"/>
      <c r="I192"/>
      <c r="J192"/>
      <c r="K192"/>
      <c r="L192"/>
      <c r="M192"/>
    </row>
    <row r="193" spans="3:13" x14ac:dyDescent="0.25">
      <c r="C193"/>
      <c r="D193"/>
      <c r="E193"/>
      <c r="F193"/>
      <c r="G193"/>
      <c r="H193"/>
      <c r="I193"/>
      <c r="J193"/>
      <c r="K193"/>
      <c r="L193"/>
      <c r="M193"/>
    </row>
    <row r="194" spans="3:13" x14ac:dyDescent="0.25">
      <c r="C194"/>
      <c r="D194"/>
      <c r="E194"/>
      <c r="F194"/>
      <c r="G194"/>
      <c r="H194"/>
      <c r="I194"/>
      <c r="J194"/>
      <c r="K194"/>
      <c r="L194"/>
      <c r="M194"/>
    </row>
    <row r="195" spans="3:13" x14ac:dyDescent="0.25">
      <c r="C195"/>
      <c r="D195"/>
      <c r="E195"/>
      <c r="F195"/>
      <c r="G195"/>
      <c r="H195"/>
      <c r="I195"/>
      <c r="J195"/>
      <c r="K195"/>
      <c r="L195"/>
      <c r="M195"/>
    </row>
    <row r="196" spans="3:13" x14ac:dyDescent="0.25">
      <c r="C196"/>
      <c r="D196"/>
      <c r="E196"/>
      <c r="F196"/>
      <c r="G196"/>
      <c r="H196"/>
      <c r="I196"/>
      <c r="J196"/>
      <c r="K196"/>
      <c r="L196"/>
      <c r="M196"/>
    </row>
    <row r="197" spans="3:13" x14ac:dyDescent="0.25">
      <c r="C197"/>
      <c r="D197"/>
      <c r="E197"/>
      <c r="F197"/>
      <c r="G197"/>
      <c r="H197"/>
      <c r="I197"/>
      <c r="J197"/>
      <c r="K197"/>
      <c r="L197"/>
      <c r="M197"/>
    </row>
    <row r="198" spans="3:13" x14ac:dyDescent="0.25">
      <c r="C198"/>
      <c r="D198"/>
      <c r="E198"/>
      <c r="F198"/>
      <c r="G198"/>
      <c r="H198"/>
      <c r="I198"/>
      <c r="J198"/>
      <c r="K198"/>
      <c r="L198"/>
      <c r="M198"/>
    </row>
    <row r="199" spans="3:13" x14ac:dyDescent="0.25">
      <c r="C199"/>
      <c r="D199"/>
      <c r="E199"/>
      <c r="F199"/>
      <c r="G199"/>
      <c r="H199"/>
      <c r="I199"/>
      <c r="J199"/>
      <c r="K199"/>
      <c r="L199"/>
      <c r="M199"/>
    </row>
    <row r="200" spans="3:13" x14ac:dyDescent="0.25">
      <c r="C200"/>
      <c r="D200"/>
      <c r="E200"/>
      <c r="F200"/>
      <c r="G200"/>
      <c r="H200"/>
      <c r="I200"/>
      <c r="J200"/>
      <c r="K200"/>
      <c r="L200"/>
      <c r="M200"/>
    </row>
    <row r="201" spans="3:13" x14ac:dyDescent="0.25">
      <c r="C201"/>
      <c r="D201"/>
      <c r="E201"/>
      <c r="F201"/>
      <c r="G201"/>
      <c r="H201"/>
      <c r="I201"/>
      <c r="J201"/>
      <c r="K201"/>
      <c r="L201"/>
      <c r="M201"/>
    </row>
    <row r="202" spans="3:13" x14ac:dyDescent="0.25">
      <c r="C202"/>
      <c r="D202"/>
      <c r="E202"/>
      <c r="F202"/>
      <c r="G202"/>
      <c r="H202"/>
      <c r="I202"/>
      <c r="J202"/>
      <c r="K202"/>
      <c r="L202"/>
      <c r="M202"/>
    </row>
    <row r="203" spans="3:13" x14ac:dyDescent="0.25">
      <c r="C203"/>
      <c r="D203"/>
      <c r="E203"/>
      <c r="F203"/>
      <c r="G203"/>
      <c r="H203"/>
      <c r="I203"/>
      <c r="J203"/>
      <c r="K203"/>
      <c r="L203"/>
      <c r="M203"/>
    </row>
    <row r="204" spans="3:13" x14ac:dyDescent="0.25">
      <c r="C204"/>
      <c r="D204"/>
      <c r="E204"/>
      <c r="F204"/>
      <c r="G204"/>
      <c r="H204"/>
      <c r="I204"/>
      <c r="J204"/>
      <c r="K204"/>
      <c r="L204"/>
      <c r="M204"/>
    </row>
    <row r="205" spans="3:13" x14ac:dyDescent="0.25">
      <c r="C205"/>
      <c r="D205"/>
      <c r="E205"/>
      <c r="F205"/>
      <c r="G205"/>
      <c r="H205"/>
      <c r="I205"/>
      <c r="J205"/>
      <c r="K205"/>
      <c r="L205"/>
      <c r="M205"/>
    </row>
    <row r="206" spans="3:13" x14ac:dyDescent="0.25">
      <c r="C206"/>
      <c r="D206"/>
      <c r="E206"/>
      <c r="F206"/>
      <c r="G206"/>
      <c r="H206"/>
      <c r="I206"/>
      <c r="J206"/>
      <c r="K206"/>
      <c r="L206"/>
      <c r="M206"/>
    </row>
    <row r="207" spans="3:13" x14ac:dyDescent="0.25">
      <c r="C207"/>
      <c r="D207"/>
      <c r="E207"/>
      <c r="F207"/>
      <c r="G207"/>
      <c r="H207"/>
      <c r="I207"/>
      <c r="J207"/>
      <c r="K207"/>
      <c r="L207"/>
      <c r="M207"/>
    </row>
    <row r="208" spans="3:13" x14ac:dyDescent="0.25">
      <c r="C208"/>
      <c r="D208"/>
      <c r="E208"/>
      <c r="F208"/>
      <c r="G208"/>
      <c r="H208"/>
      <c r="I208"/>
      <c r="J208"/>
      <c r="K208"/>
      <c r="L208"/>
      <c r="M208"/>
    </row>
    <row r="209" spans="3:13" x14ac:dyDescent="0.25">
      <c r="C209"/>
      <c r="D209"/>
      <c r="E209"/>
      <c r="F209"/>
      <c r="G209"/>
      <c r="H209"/>
      <c r="I209"/>
      <c r="J209"/>
      <c r="K209"/>
      <c r="L209"/>
      <c r="M209"/>
    </row>
    <row r="210" spans="3:13" x14ac:dyDescent="0.25">
      <c r="C210"/>
      <c r="D210"/>
      <c r="E210"/>
      <c r="F210"/>
      <c r="G210"/>
      <c r="H210"/>
      <c r="I210"/>
      <c r="J210"/>
      <c r="K210"/>
      <c r="L210"/>
      <c r="M210"/>
    </row>
    <row r="211" spans="3:13" x14ac:dyDescent="0.25">
      <c r="C211"/>
      <c r="D211"/>
      <c r="E211"/>
      <c r="F211"/>
      <c r="G211"/>
      <c r="H211"/>
      <c r="I211"/>
      <c r="J211"/>
      <c r="K211"/>
      <c r="L211"/>
      <c r="M211"/>
    </row>
    <row r="212" spans="3:13" x14ac:dyDescent="0.25">
      <c r="C212"/>
      <c r="D212"/>
      <c r="E212"/>
      <c r="F212"/>
      <c r="G212"/>
      <c r="H212"/>
      <c r="I212"/>
      <c r="J212"/>
      <c r="K212"/>
      <c r="L212"/>
      <c r="M212"/>
    </row>
    <row r="213" spans="3:13" x14ac:dyDescent="0.25">
      <c r="C213"/>
      <c r="D213"/>
      <c r="E213"/>
      <c r="F213"/>
      <c r="G213"/>
      <c r="H213"/>
      <c r="I213"/>
      <c r="J213"/>
      <c r="K213"/>
      <c r="L213"/>
      <c r="M213"/>
    </row>
    <row r="214" spans="3:13" x14ac:dyDescent="0.25">
      <c r="C214"/>
      <c r="D214"/>
      <c r="E214"/>
      <c r="F214"/>
      <c r="G214"/>
      <c r="H214"/>
      <c r="I214"/>
      <c r="J214"/>
      <c r="K214"/>
      <c r="L214"/>
      <c r="M214"/>
    </row>
    <row r="215" spans="3:13" x14ac:dyDescent="0.25">
      <c r="C215"/>
      <c r="D215"/>
      <c r="E215"/>
      <c r="F215"/>
      <c r="G215"/>
      <c r="H215"/>
      <c r="I215"/>
      <c r="J215"/>
      <c r="K215"/>
      <c r="L215"/>
      <c r="M215"/>
    </row>
    <row r="216" spans="3:13" x14ac:dyDescent="0.25">
      <c r="C216"/>
      <c r="D216"/>
      <c r="E216"/>
      <c r="F216"/>
      <c r="G216"/>
      <c r="H216"/>
      <c r="I216"/>
      <c r="J216"/>
      <c r="K216"/>
      <c r="L216"/>
      <c r="M216"/>
    </row>
    <row r="217" spans="3:13" x14ac:dyDescent="0.25">
      <c r="C217"/>
      <c r="D217"/>
      <c r="E217"/>
      <c r="F217"/>
      <c r="G217"/>
      <c r="H217"/>
      <c r="I217"/>
      <c r="J217"/>
      <c r="K217"/>
      <c r="L217"/>
      <c r="M217"/>
    </row>
    <row r="218" spans="3:13" x14ac:dyDescent="0.25">
      <c r="C218"/>
      <c r="D218"/>
      <c r="E218"/>
      <c r="F218"/>
      <c r="G218"/>
      <c r="H218"/>
      <c r="I218"/>
      <c r="J218"/>
      <c r="K218"/>
      <c r="L218"/>
      <c r="M218"/>
    </row>
    <row r="219" spans="3:13" x14ac:dyDescent="0.25">
      <c r="C219"/>
      <c r="D219"/>
      <c r="E219"/>
      <c r="F219"/>
      <c r="G219"/>
      <c r="H219"/>
      <c r="I219"/>
      <c r="J219"/>
      <c r="K219"/>
      <c r="L219"/>
      <c r="M219"/>
    </row>
    <row r="220" spans="3:13" x14ac:dyDescent="0.25">
      <c r="C220"/>
      <c r="D220"/>
      <c r="E220"/>
      <c r="F220"/>
      <c r="G220"/>
      <c r="H220"/>
      <c r="I220"/>
      <c r="J220"/>
      <c r="K220"/>
      <c r="L220"/>
      <c r="M220"/>
    </row>
    <row r="221" spans="3:13" x14ac:dyDescent="0.25">
      <c r="C221"/>
      <c r="D221"/>
      <c r="E221"/>
      <c r="F221"/>
      <c r="G221"/>
      <c r="H221"/>
      <c r="I221"/>
      <c r="J221"/>
      <c r="K221"/>
      <c r="L221"/>
      <c r="M221"/>
    </row>
    <row r="222" spans="3:13" x14ac:dyDescent="0.25">
      <c r="C222"/>
      <c r="D222"/>
      <c r="E222"/>
      <c r="F222"/>
      <c r="G222"/>
      <c r="H222"/>
      <c r="I222"/>
      <c r="J222"/>
      <c r="K222"/>
      <c r="L222"/>
      <c r="M222"/>
    </row>
    <row r="223" spans="3:13" x14ac:dyDescent="0.25">
      <c r="C223"/>
      <c r="D223"/>
      <c r="E223"/>
      <c r="F223"/>
      <c r="G223"/>
      <c r="H223"/>
      <c r="I223"/>
      <c r="J223"/>
      <c r="K223"/>
      <c r="L223"/>
      <c r="M223"/>
    </row>
    <row r="224" spans="3:13" x14ac:dyDescent="0.25">
      <c r="C224"/>
      <c r="D224"/>
      <c r="E224"/>
      <c r="F224"/>
      <c r="G224"/>
      <c r="H224"/>
      <c r="I224"/>
      <c r="J224"/>
      <c r="K224"/>
      <c r="L224"/>
      <c r="M224"/>
    </row>
    <row r="225" spans="3:13" x14ac:dyDescent="0.25">
      <c r="C225"/>
      <c r="D225"/>
      <c r="E225"/>
      <c r="F225"/>
      <c r="G225"/>
      <c r="H225"/>
      <c r="I225"/>
      <c r="J225"/>
      <c r="K225"/>
      <c r="L225"/>
      <c r="M225"/>
    </row>
    <row r="226" spans="3:13" x14ac:dyDescent="0.25">
      <c r="C226"/>
      <c r="D226"/>
      <c r="E226"/>
      <c r="F226"/>
      <c r="G226"/>
      <c r="H226"/>
      <c r="I226"/>
      <c r="J226"/>
      <c r="K226"/>
      <c r="L226"/>
      <c r="M226"/>
    </row>
    <row r="227" spans="3:13" x14ac:dyDescent="0.25">
      <c r="C227"/>
      <c r="D227"/>
      <c r="E227"/>
      <c r="F227"/>
      <c r="G227"/>
      <c r="H227"/>
      <c r="I227"/>
      <c r="J227"/>
      <c r="K227"/>
      <c r="L227"/>
      <c r="M227"/>
    </row>
    <row r="228" spans="3:13" x14ac:dyDescent="0.25">
      <c r="C228"/>
      <c r="D228"/>
      <c r="E228"/>
      <c r="F228"/>
      <c r="G228"/>
      <c r="H228"/>
      <c r="I228"/>
      <c r="J228"/>
      <c r="K228"/>
      <c r="L228"/>
      <c r="M228"/>
    </row>
    <row r="229" spans="3:13" x14ac:dyDescent="0.25">
      <c r="C229"/>
      <c r="D229"/>
      <c r="E229"/>
      <c r="F229"/>
      <c r="G229"/>
      <c r="H229"/>
      <c r="I229"/>
      <c r="J229"/>
      <c r="K229"/>
      <c r="L229"/>
      <c r="M229"/>
    </row>
    <row r="230" spans="3:13" x14ac:dyDescent="0.25">
      <c r="C230"/>
      <c r="D230"/>
      <c r="E230"/>
      <c r="F230"/>
      <c r="G230"/>
      <c r="H230"/>
      <c r="I230"/>
      <c r="J230"/>
      <c r="K230"/>
      <c r="L230"/>
      <c r="M230"/>
    </row>
    <row r="231" spans="3:13" x14ac:dyDescent="0.25">
      <c r="C231"/>
      <c r="D231"/>
      <c r="E231"/>
      <c r="F231"/>
      <c r="G231"/>
      <c r="H231"/>
      <c r="I231"/>
      <c r="J231"/>
      <c r="K231"/>
      <c r="L231"/>
      <c r="M231"/>
    </row>
    <row r="232" spans="3:13" x14ac:dyDescent="0.25">
      <c r="C232"/>
      <c r="D232"/>
      <c r="E232"/>
      <c r="F232"/>
      <c r="G232"/>
      <c r="H232"/>
      <c r="I232"/>
      <c r="J232"/>
      <c r="K232"/>
      <c r="L232"/>
      <c r="M232"/>
    </row>
    <row r="233" spans="3:13" x14ac:dyDescent="0.25">
      <c r="C233"/>
      <c r="D233"/>
      <c r="E233"/>
      <c r="F233"/>
      <c r="G233"/>
      <c r="H233"/>
      <c r="I233"/>
      <c r="J233"/>
      <c r="K233"/>
      <c r="L233"/>
      <c r="M233"/>
    </row>
    <row r="234" spans="3:13" x14ac:dyDescent="0.25">
      <c r="C234"/>
      <c r="D234"/>
      <c r="E234"/>
      <c r="F234"/>
      <c r="G234"/>
      <c r="H234"/>
      <c r="I234"/>
      <c r="J234"/>
      <c r="K234"/>
      <c r="L234"/>
      <c r="M234"/>
    </row>
    <row r="235" spans="3:13" x14ac:dyDescent="0.25">
      <c r="C235"/>
      <c r="D235"/>
      <c r="E235"/>
      <c r="F235"/>
      <c r="G235"/>
      <c r="H235"/>
      <c r="I235"/>
      <c r="J235"/>
      <c r="K235"/>
      <c r="L235"/>
      <c r="M235"/>
    </row>
    <row r="236" spans="3:13" x14ac:dyDescent="0.25">
      <c r="C236"/>
      <c r="D236"/>
      <c r="E236"/>
      <c r="F236"/>
      <c r="G236"/>
      <c r="H236"/>
      <c r="I236"/>
      <c r="J236"/>
      <c r="K236"/>
      <c r="L236"/>
      <c r="M236"/>
    </row>
    <row r="237" spans="3:13" x14ac:dyDescent="0.25">
      <c r="C237"/>
      <c r="D237"/>
      <c r="E237"/>
      <c r="F237"/>
      <c r="G237"/>
      <c r="H237"/>
      <c r="I237"/>
      <c r="J237"/>
      <c r="K237"/>
      <c r="L237"/>
      <c r="M237"/>
    </row>
    <row r="238" spans="3:13" x14ac:dyDescent="0.25">
      <c r="C238"/>
      <c r="D238"/>
      <c r="E238"/>
      <c r="F238"/>
      <c r="G238"/>
      <c r="H238"/>
      <c r="I238"/>
      <c r="J238"/>
      <c r="K238"/>
      <c r="L238"/>
      <c r="M238"/>
    </row>
    <row r="239" spans="3:13" x14ac:dyDescent="0.25">
      <c r="C239"/>
      <c r="D239"/>
      <c r="E239"/>
      <c r="F239"/>
      <c r="G239"/>
      <c r="H239"/>
      <c r="I239"/>
      <c r="J239"/>
      <c r="K239"/>
      <c r="L239"/>
      <c r="M239"/>
    </row>
    <row r="240" spans="3:13" x14ac:dyDescent="0.25">
      <c r="C240"/>
      <c r="D240"/>
      <c r="E240"/>
      <c r="F240"/>
      <c r="G240"/>
      <c r="H240"/>
      <c r="I240"/>
      <c r="J240"/>
      <c r="K240"/>
      <c r="L240"/>
      <c r="M240"/>
    </row>
    <row r="241" spans="3:13" x14ac:dyDescent="0.25">
      <c r="C241"/>
      <c r="D241"/>
      <c r="E241"/>
      <c r="F241"/>
      <c r="G241"/>
      <c r="H241"/>
      <c r="I241"/>
      <c r="J241"/>
      <c r="K241"/>
      <c r="L241"/>
      <c r="M241"/>
    </row>
    <row r="242" spans="3:13" x14ac:dyDescent="0.25">
      <c r="C242"/>
      <c r="D242"/>
      <c r="E242"/>
      <c r="F242"/>
      <c r="G242"/>
      <c r="H242"/>
      <c r="I242"/>
      <c r="J242"/>
      <c r="K242"/>
      <c r="L242"/>
      <c r="M242"/>
    </row>
    <row r="243" spans="3:13" x14ac:dyDescent="0.25">
      <c r="C243"/>
      <c r="D243"/>
      <c r="E243"/>
      <c r="F243"/>
      <c r="G243"/>
      <c r="H243"/>
      <c r="I243"/>
      <c r="J243"/>
      <c r="K243"/>
      <c r="L243"/>
      <c r="M243"/>
    </row>
    <row r="244" spans="3:13" x14ac:dyDescent="0.25">
      <c r="C244"/>
      <c r="D244"/>
      <c r="E244"/>
      <c r="F244"/>
      <c r="G244"/>
      <c r="H244"/>
      <c r="I244"/>
      <c r="J244"/>
      <c r="K244"/>
      <c r="L244"/>
      <c r="M244"/>
    </row>
    <row r="245" spans="3:13" x14ac:dyDescent="0.25">
      <c r="C245"/>
      <c r="D245"/>
      <c r="E245"/>
      <c r="F245"/>
      <c r="G245"/>
      <c r="H245"/>
      <c r="I245"/>
      <c r="J245"/>
      <c r="K245"/>
      <c r="L245"/>
      <c r="M245"/>
    </row>
    <row r="246" spans="3:13" x14ac:dyDescent="0.25">
      <c r="C246"/>
      <c r="D246"/>
      <c r="E246"/>
      <c r="F246"/>
      <c r="G246"/>
      <c r="H246"/>
      <c r="I246"/>
      <c r="J246"/>
      <c r="K246"/>
      <c r="L246"/>
      <c r="M246"/>
    </row>
    <row r="247" spans="3:13" x14ac:dyDescent="0.25">
      <c r="C247"/>
      <c r="D247"/>
      <c r="E247"/>
      <c r="F247"/>
      <c r="G247"/>
      <c r="H247"/>
      <c r="I247"/>
      <c r="J247"/>
      <c r="K247"/>
      <c r="L247"/>
      <c r="M247"/>
    </row>
    <row r="248" spans="3:13" x14ac:dyDescent="0.25">
      <c r="C248"/>
      <c r="D248"/>
      <c r="E248"/>
      <c r="F248"/>
      <c r="G248"/>
      <c r="H248"/>
      <c r="I248"/>
      <c r="J248"/>
      <c r="K248"/>
      <c r="L248"/>
      <c r="M248"/>
    </row>
    <row r="249" spans="3:13" x14ac:dyDescent="0.25">
      <c r="C249"/>
      <c r="D249"/>
      <c r="E249"/>
      <c r="F249"/>
      <c r="G249"/>
      <c r="H249"/>
      <c r="I249"/>
      <c r="J249"/>
      <c r="K249"/>
      <c r="L249"/>
      <c r="M249"/>
    </row>
    <row r="250" spans="3:13" x14ac:dyDescent="0.25">
      <c r="C250"/>
      <c r="D250"/>
      <c r="E250"/>
      <c r="F250"/>
      <c r="G250"/>
      <c r="H250"/>
      <c r="I250"/>
      <c r="J250"/>
      <c r="K250"/>
      <c r="L250"/>
      <c r="M250"/>
    </row>
    <row r="251" spans="3:13" x14ac:dyDescent="0.25">
      <c r="C251"/>
      <c r="D251"/>
      <c r="E251"/>
      <c r="F251"/>
      <c r="G251"/>
      <c r="H251"/>
      <c r="I251"/>
      <c r="J251"/>
      <c r="K251"/>
      <c r="L251"/>
      <c r="M251"/>
    </row>
    <row r="252" spans="3:13" x14ac:dyDescent="0.25">
      <c r="C252"/>
      <c r="D252"/>
      <c r="E252"/>
      <c r="F252"/>
      <c r="G252"/>
      <c r="H252"/>
      <c r="I252"/>
      <c r="J252"/>
      <c r="K252"/>
      <c r="L252"/>
      <c r="M252"/>
    </row>
    <row r="253" spans="3:13" x14ac:dyDescent="0.25">
      <c r="C253"/>
      <c r="D253"/>
      <c r="E253"/>
      <c r="F253"/>
      <c r="G253"/>
      <c r="H253"/>
      <c r="I253"/>
      <c r="J253"/>
      <c r="K253"/>
      <c r="L253"/>
      <c r="M253"/>
    </row>
    <row r="254" spans="3:13" x14ac:dyDescent="0.25">
      <c r="C254"/>
      <c r="D254"/>
      <c r="E254"/>
      <c r="F254"/>
      <c r="G254"/>
      <c r="H254"/>
      <c r="I254"/>
      <c r="J254"/>
      <c r="K254"/>
      <c r="L254"/>
      <c r="M254"/>
    </row>
    <row r="255" spans="3:13" x14ac:dyDescent="0.25">
      <c r="C255"/>
      <c r="D255"/>
      <c r="E255"/>
      <c r="F255"/>
      <c r="G255"/>
      <c r="H255"/>
      <c r="I255"/>
      <c r="J255"/>
      <c r="K255"/>
      <c r="L255"/>
      <c r="M255"/>
    </row>
    <row r="256" spans="3:13" x14ac:dyDescent="0.25">
      <c r="C256"/>
      <c r="D256"/>
      <c r="E256"/>
      <c r="F256"/>
      <c r="G256"/>
      <c r="H256"/>
      <c r="I256"/>
      <c r="J256"/>
      <c r="K256"/>
      <c r="L256"/>
      <c r="M256"/>
    </row>
    <row r="257" spans="3:13" x14ac:dyDescent="0.25">
      <c r="C257"/>
      <c r="D257"/>
      <c r="E257"/>
      <c r="F257"/>
      <c r="G257"/>
      <c r="H257"/>
      <c r="I257"/>
      <c r="J257"/>
      <c r="K257"/>
      <c r="L257"/>
      <c r="M257"/>
    </row>
    <row r="258" spans="3:13" x14ac:dyDescent="0.25">
      <c r="C258"/>
      <c r="D258"/>
      <c r="E258"/>
      <c r="F258"/>
      <c r="G258"/>
      <c r="H258"/>
      <c r="I258"/>
      <c r="J258"/>
      <c r="K258"/>
      <c r="L258"/>
      <c r="M258"/>
    </row>
  </sheetData>
  <pageMargins left="0.7" right="0.7" top="0.75" bottom="0.75" header="0.3" footer="0.3"/>
  <pageSetup paperSize="5" scale="84" fitToHeight="0" orientation="landscape" verticalDpi="1200" r:id="rId2"/>
  <headerFooter>
    <oddFooter>&amp;LFUND &amp;A&amp;CPage &amp;P of &amp;N&amp;RPrinted: &amp;D at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23</vt:i4>
      </vt:variant>
    </vt:vector>
  </HeadingPairs>
  <TitlesOfParts>
    <vt:vector size="48" baseType="lpstr">
      <vt:lpstr>Summary</vt:lpstr>
      <vt:lpstr>School</vt:lpstr>
      <vt:lpstr>School Funding Source</vt:lpstr>
      <vt:lpstr>FSA</vt:lpstr>
      <vt:lpstr>FSA Funding Source</vt:lpstr>
      <vt:lpstr>RSA</vt:lpstr>
      <vt:lpstr>RSA Funding Source </vt:lpstr>
      <vt:lpstr>Sewer &amp; Water</vt:lpstr>
      <vt:lpstr>S&amp;W Funding Source</vt:lpstr>
      <vt:lpstr>Landfill</vt:lpstr>
      <vt:lpstr>Landfill Funding Source</vt:lpstr>
      <vt:lpstr>Amb &amp; Emer</vt:lpstr>
      <vt:lpstr>Amb&amp;Emer Funding Source</vt:lpstr>
      <vt:lpstr>Roads &amp; Bridges</vt:lpstr>
      <vt:lpstr>Roads&amp;Bridge Funding Source</vt:lpstr>
      <vt:lpstr>Boro Facilities</vt:lpstr>
      <vt:lpstr>Boro Fac Funding Source</vt:lpstr>
      <vt:lpstr>Culture &amp; Rec</vt:lpstr>
      <vt:lpstr>Culture&amp;Rec Funding Source</vt:lpstr>
      <vt:lpstr>Port</vt:lpstr>
      <vt:lpstr>Port Funding Source</vt:lpstr>
      <vt:lpstr>Misc.</vt:lpstr>
      <vt:lpstr>Misc Funding Source</vt:lpstr>
      <vt:lpstr>Infrastructure</vt:lpstr>
      <vt:lpstr>Infra Funding Source</vt:lpstr>
      <vt:lpstr>'Amb&amp;Emer Funding Source'!Print_Area</vt:lpstr>
      <vt:lpstr>'Boro Fac Funding Source'!Print_Area</vt:lpstr>
      <vt:lpstr>'Culture&amp;Rec Funding Source'!Print_Area</vt:lpstr>
      <vt:lpstr>'FSA Funding Source'!Print_Area</vt:lpstr>
      <vt:lpstr>'Infra Funding Source'!Print_Area</vt:lpstr>
      <vt:lpstr>'Landfill Funding Source'!Print_Area</vt:lpstr>
      <vt:lpstr>'Misc Funding Source'!Print_Area</vt:lpstr>
      <vt:lpstr>'Port Funding Source'!Print_Area</vt:lpstr>
      <vt:lpstr>'Roads&amp;Bridge Funding Source'!Print_Area</vt:lpstr>
      <vt:lpstr>'RSA Funding Source '!Print_Area</vt:lpstr>
      <vt:lpstr>'S&amp;W Funding Source'!Print_Area</vt:lpstr>
      <vt:lpstr>'School Funding Source'!Print_Area</vt:lpstr>
      <vt:lpstr>'Amb &amp; Emer'!Print_Titles</vt:lpstr>
      <vt:lpstr>'Boro Facilities'!Print_Titles</vt:lpstr>
      <vt:lpstr>'Culture &amp; Rec'!Print_Titles</vt:lpstr>
      <vt:lpstr>FSA!Print_Titles</vt:lpstr>
      <vt:lpstr>Landfill!Print_Titles</vt:lpstr>
      <vt:lpstr>'Misc Funding Source'!Print_Titles</vt:lpstr>
      <vt:lpstr>Misc.!Print_Titles</vt:lpstr>
      <vt:lpstr>Port!Print_Titles</vt:lpstr>
      <vt:lpstr>'Roads &amp; Bridges'!Print_Titles</vt:lpstr>
      <vt:lpstr>RSA!Print_Titles</vt:lpstr>
      <vt:lpstr>School!Print_Titles</vt:lpstr>
    </vt:vector>
  </TitlesOfParts>
  <Company>Matanuska Susitna Borough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Baumgartner</dc:creator>
  <cp:lastModifiedBy>Barbara Baumgartner</cp:lastModifiedBy>
  <cp:lastPrinted>2017-02-03T00:07:36Z</cp:lastPrinted>
  <dcterms:created xsi:type="dcterms:W3CDTF">2017-01-31T18:49:34Z</dcterms:created>
  <dcterms:modified xsi:type="dcterms:W3CDTF">2017-02-03T00:09:00Z</dcterms:modified>
</cp:coreProperties>
</file>